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255" yWindow="4440" windowWidth="20610" windowHeight="6885"/>
  </bookViews>
  <sheets>
    <sheet name="przedmiar_Górna Wilda_przyst_2" sheetId="6" r:id="rId1"/>
  </sheets>
  <definedNames>
    <definedName name="_C" localSheetId="0">#REF!</definedName>
    <definedName name="_C">#REF!</definedName>
    <definedName name="_xlnm.Print_Area" localSheetId="0">'przedmiar_Górna Wilda_przyst_2'!$A$1:$D$183</definedName>
    <definedName name="ss" localSheetId="0">#REF!</definedName>
    <definedName name="ss">#REF!</definedName>
    <definedName name="_xlnm.Print_Titles" localSheetId="0">'przedmiar_Górna Wilda_przyst_2'!$6:$9</definedName>
  </definedNames>
  <calcPr calcId="125725"/>
</workbook>
</file>

<file path=xl/calcChain.xml><?xml version="1.0" encoding="utf-8"?>
<calcChain xmlns="http://schemas.openxmlformats.org/spreadsheetml/2006/main">
  <c r="A45" i="6"/>
  <c r="A42"/>
  <c r="D114" l="1"/>
  <c r="D124"/>
  <c r="D41"/>
  <c r="D37"/>
  <c r="A39"/>
  <c r="A37"/>
  <c r="A46"/>
  <c r="D182"/>
  <c r="D137"/>
  <c r="D19"/>
  <c r="D176"/>
  <c r="D50"/>
  <c r="D52"/>
  <c r="D61"/>
  <c r="D31"/>
  <c r="D30" s="1"/>
  <c r="D28"/>
  <c r="D25" s="1"/>
  <c r="D59"/>
  <c r="D56"/>
  <c r="D54"/>
  <c r="A16"/>
  <c r="A18" s="1"/>
  <c r="D16"/>
  <c r="A21" l="1"/>
  <c r="A24" s="1"/>
  <c r="D14"/>
  <c r="D21"/>
  <c r="D18"/>
  <c r="D98" l="1"/>
  <c r="D97"/>
  <c r="D96"/>
  <c r="D94" l="1"/>
  <c r="D151"/>
  <c r="D166"/>
  <c r="D177"/>
  <c r="D180"/>
  <c r="D183" s="1"/>
  <c r="D109"/>
  <c r="D175" l="1"/>
  <c r="D91" s="1"/>
  <c r="D163" l="1"/>
  <c r="F116"/>
  <c r="F117"/>
  <c r="F119"/>
  <c r="F120"/>
  <c r="F127"/>
  <c r="D170" l="1"/>
  <c r="D167"/>
  <c r="D173"/>
  <c r="D34"/>
  <c r="D32"/>
  <c r="D27" s="1"/>
  <c r="D26" l="1"/>
  <c r="D132"/>
  <c r="D128"/>
  <c r="D125"/>
  <c r="D75"/>
  <c r="D171" l="1"/>
  <c r="D168"/>
  <c r="D165"/>
  <c r="D103" l="1"/>
  <c r="D102"/>
  <c r="D88" l="1"/>
  <c r="D84"/>
  <c r="D87"/>
  <c r="D83"/>
  <c r="D100"/>
  <c r="D73" s="1"/>
  <c r="D86" l="1"/>
  <c r="D69" s="1"/>
  <c r="D82"/>
  <c r="D46"/>
  <c r="D78"/>
  <c r="D147"/>
  <c r="D135"/>
  <c r="D80" l="1"/>
  <c r="D48"/>
  <c r="A26" l="1"/>
  <c r="D39"/>
  <c r="D24"/>
  <c r="D105"/>
  <c r="D90"/>
  <c r="D67" s="1"/>
  <c r="D66" s="1"/>
  <c r="D12"/>
  <c r="A28" l="1"/>
  <c r="A30" s="1"/>
  <c r="A32" s="1"/>
  <c r="A34" s="1"/>
  <c r="D68"/>
  <c r="A48" l="1"/>
  <c r="D79"/>
  <c r="D74"/>
  <c r="A56" l="1"/>
  <c r="A59" s="1"/>
  <c r="A61" s="1"/>
  <c r="A50"/>
  <c r="A52" s="1"/>
  <c r="A54" s="1"/>
  <c r="D77"/>
  <c r="D72"/>
  <c r="A66" l="1"/>
  <c r="A68" s="1"/>
  <c r="A71" s="1"/>
  <c r="A76" s="1"/>
  <c r="A82" s="1"/>
  <c r="A86" s="1"/>
  <c r="A90" s="1"/>
  <c r="A94" s="1"/>
  <c r="A100" s="1"/>
  <c r="A105" s="1"/>
  <c r="D76"/>
  <c r="D71"/>
  <c r="A109" l="1"/>
  <c r="A114" s="1"/>
  <c r="A125" s="1"/>
  <c r="A128" s="1"/>
  <c r="A132" s="1"/>
  <c r="A135" s="1"/>
  <c r="A137" s="1"/>
  <c r="A147" s="1"/>
  <c r="A151" l="1"/>
  <c r="A165" s="1"/>
  <c r="A168" s="1"/>
  <c r="A171" s="1"/>
  <c r="A175" s="1"/>
  <c r="A180" s="1"/>
</calcChain>
</file>

<file path=xl/sharedStrings.xml><?xml version="1.0" encoding="utf-8"?>
<sst xmlns="http://schemas.openxmlformats.org/spreadsheetml/2006/main" count="396" uniqueCount="183">
  <si>
    <t xml:space="preserve"> PRZEDMIAR ROBÓT</t>
  </si>
  <si>
    <t>Jednostka</t>
  </si>
  <si>
    <t>Nazwa</t>
  </si>
  <si>
    <t xml:space="preserve">Ilość </t>
  </si>
  <si>
    <t>Lp.</t>
  </si>
  <si>
    <t>*</t>
  </si>
  <si>
    <t>km</t>
  </si>
  <si>
    <t>szt.</t>
  </si>
  <si>
    <t>Oczyszczenie warstw konstrukcyjnych mechanicznie</t>
  </si>
  <si>
    <t>Nazwa zadania:</t>
  </si>
  <si>
    <t xml:space="preserve">Odtworzenie (wyznaczenie) trasy i punktów wysokościowych w terenie równinnym </t>
  </si>
  <si>
    <t>Skropienie warstw konstrukcyjnych emulsją asfaltową</t>
  </si>
  <si>
    <t>Rozebranie ław pod krawężniki i inne elementy dróg (z wywozem gruzu)</t>
  </si>
  <si>
    <t>Roboty pomiarowe przy liniowych robotach ziemnych. Trasa dróg w terenie równinnym:</t>
  </si>
  <si>
    <t>m</t>
  </si>
  <si>
    <t>Element scalony - rodzaj robót                                                                                               Szczegółowy opis robót i obliczenie ich ilości</t>
  </si>
  <si>
    <t>Wykonanie podbudowy z chudego betonu, gr. w-wy do 10 cm</t>
  </si>
  <si>
    <t>Wykonanie koryta mechanicznie - profilowanie i zagęszczenie podłoża w gruntach kat. III głębokość koryta 31-40 cm</t>
  </si>
  <si>
    <t>Regulacja pionowa studni telekomunikacyjnych i energetycznych</t>
  </si>
  <si>
    <t>Rozebranie podbudowy z betonu (z wywozem gruzu)</t>
  </si>
  <si>
    <t>Wykonanie frezowania nawierzchni asfaltowych na zimno: śr. gr. w-wy 4 cm (wywóz destruktu na Bazę Materiałową ZDM)</t>
  </si>
  <si>
    <t>ROBOTY PRZYGOTOWAWCZE (D 01.00.00)</t>
  </si>
  <si>
    <t>ODTWORZENIE (WYZNACZENIE) TRASY I PUNKTÓW WYSOKOSCIOWYCH (D 01.01.01).
CPV: Roboty w zakresie konstruowania, fundamentowania oraz wykonywania nawierzchni autostrad, dróg.</t>
  </si>
  <si>
    <t>PODBUDOWY (D 04.00.00)</t>
  </si>
  <si>
    <t>KORYTO WRAZ Z PROFILOWANIEM I ZAGĘSZCZANIEM PODŁOŻA (D 04.01.01).
CPV: Roboty w zakresie konstruowania, fundamentowania oraz wykonywania nawierzchni autostrad, dróg.</t>
  </si>
  <si>
    <t>OCZYSZCZENIE I SKROPIENIE WARSTW KONSTRUKCYJNYCH (D 04.03.01).
CPV: Roboty w zakresie konstruowania, fundamentowania oraz wykonywania nawierzchni autostrad, dróg.</t>
  </si>
  <si>
    <t>PODBUDOWA Z CHUDEGO BETONU (D 04.06.01)
CPV: Roboty w zakresie konstruowania, fundamentowania oraz wykonywania nawierzchni autostrad, dróg.</t>
  </si>
  <si>
    <t>NAWIERZCHNIE (D.05.00.00)</t>
  </si>
  <si>
    <t>FREZOWANIE NAWIERZCHNI ASFALTOWYCH NA ZIMNO (D 05.03.11).
CPV: Roboty w zakresie konstruowania, fundamentowania oraz wykonywania nawierzchni autostrad, dróg.</t>
  </si>
  <si>
    <t>OZNAKOWANIE DRÓG I URZĄDZENIA BEZPIECZEŃSTWA RUCHU (D 07.00.00)</t>
  </si>
  <si>
    <t>ELEMENTY ULIC (D 08.00.00)</t>
  </si>
  <si>
    <t>2</t>
  </si>
  <si>
    <t>Rozebranie podbudowy z kruszywa (z wywozem)</t>
  </si>
  <si>
    <t xml:space="preserve">BRANŻA DROGOWA </t>
  </si>
  <si>
    <t>Wykonanie nawierzchni z betonu asfaltowego, warstwa wiążąca, gr. 4 cm</t>
  </si>
  <si>
    <t>Wykonanie nawierzchni z betonu asfaltowego AC 11 W, gr. 4 cm</t>
  </si>
  <si>
    <t>NAWIERZCHNIA Z BETONU ASFALTOWEGO - WARSTWA ŚCIERALNA (D 05.03.05/a).
CPV: Roboty w zakresie konstruowania, fundamentowania oraz wykonywania nawierzchni autostrad, dróg.</t>
  </si>
  <si>
    <t>Wykonanie nawierzchni z betonu asfaltowego, warstwa ścieralna, gr. 4 cm</t>
  </si>
  <si>
    <t xml:space="preserve">Regulacja pionowa zaworów wodociągowych </t>
  </si>
  <si>
    <t>Ustawienie słupków z rur stalowych dla znaków drogowych</t>
  </si>
  <si>
    <t>Wykonanie nawierzchni z betonu asfaltowego AC 8 S, gr. 4 cm</t>
  </si>
  <si>
    <t xml:space="preserve">Regulacja pionowa zasuw wodociągowych i hydrantów doziemnych </t>
  </si>
  <si>
    <r>
      <t>m</t>
    </r>
    <r>
      <rPr>
        <vertAlign val="superscript"/>
        <sz val="11"/>
        <rFont val="Arial"/>
        <family val="2"/>
        <charset val="238"/>
      </rPr>
      <t>2</t>
    </r>
  </si>
  <si>
    <r>
      <t>m</t>
    </r>
    <r>
      <rPr>
        <vertAlign val="superscript"/>
        <sz val="11"/>
        <rFont val="Arial"/>
        <family val="2"/>
        <charset val="238"/>
      </rPr>
      <t>3</t>
    </r>
  </si>
  <si>
    <r>
      <t>Oczyszczenie mechaniczne nawierzchni drogowych nieulepszonych -</t>
    </r>
    <r>
      <rPr>
        <u/>
        <sz val="11"/>
        <rFont val="Arial"/>
        <family val="2"/>
        <charset val="238"/>
      </rPr>
      <t xml:space="preserve"> warstwy niebitumiczne</t>
    </r>
  </si>
  <si>
    <r>
      <t>Oczyszczenie mechaniczne nawierzchni drogowych bitumicznych -</t>
    </r>
    <r>
      <rPr>
        <u/>
        <sz val="11"/>
        <rFont val="Arial"/>
        <family val="2"/>
        <charset val="238"/>
      </rPr>
      <t xml:space="preserve"> warstwy bitumiczne</t>
    </r>
  </si>
  <si>
    <r>
      <t>Skropienie emulsją asfaltową nawierzchni drogowych nieulepszonych -</t>
    </r>
    <r>
      <rPr>
        <u/>
        <sz val="11"/>
        <rFont val="Arial"/>
        <family val="2"/>
        <charset val="238"/>
      </rPr>
      <t xml:space="preserve"> warstwy niebitumiczne</t>
    </r>
  </si>
  <si>
    <r>
      <t>Skropienie emulsją asfaltową nawierzchni drogowych bitumicznych -</t>
    </r>
    <r>
      <rPr>
        <u/>
        <sz val="11"/>
        <rFont val="Arial"/>
        <family val="2"/>
        <charset val="238"/>
      </rPr>
      <t xml:space="preserve"> warstwy bitumiczne</t>
    </r>
  </si>
  <si>
    <t>Pionowe znaki drogowe - słupki z rur stalowych ocynkowanych ø 60 mm</t>
  </si>
  <si>
    <t>NAWIERZCHNIA Z BETONU ASFALTOWEGO - WARSTWA WIĄŻĄCA (D 05.03.05/b).
CPV: Roboty w zakresie konstruowania, fundamentowania oraz wykonywania nawierzchni autostrad, dróg.</t>
  </si>
  <si>
    <t>KRAWĘŻNIKI BETONOWE (D 08.01.01).
CPV: Roboty w zakresie konstruowania, fundamentowania oraz wykonywania nawierzchni autostrad, dróg.</t>
  </si>
  <si>
    <t>OZNAKOWANIE PIONOWE (D 07.02.01).
CPV: Roboty w zakresie konstruowania, fundamentowania oraz wykonywania nawierzchni autostrad, dróg.</t>
  </si>
  <si>
    <t>OZNAKOWANIE POZIOME (D 07.01.01).
CPV: Roboty w zakresie konstruowania, fundamentowania oraz wykonywania nawierzchni autostrad, dróg.</t>
  </si>
  <si>
    <t xml:space="preserve">- nawierzchnia wyniesionej platformy przystanku wiedeńskiego wraz z rampami </t>
  </si>
  <si>
    <t>Wykonanie koryta mechanicznie - profilowanie i zagęszczenie podłoża w gruntach kat. III głębokość koryta 21-30 cm</t>
  </si>
  <si>
    <t>Ustawienie krawężników betonowych przystankowych (tramwajowo - autobusowych) o wymiarach 30/77x40 cm na ławie betonowej z oporem</t>
  </si>
  <si>
    <t>KRAWĘŻNIKI KAMIENNE (D 08.01.02).
CPV: Roboty w zakresie konstruowania, fundamentowania oraz wykonywania nawierzchni autostrad, dróg.</t>
  </si>
  <si>
    <t>- pod warstwą ścieralną z BA - warstwa wiążąca z BA oraz istniejąca nawierzchnia po uprzednim sfrezowaniu</t>
  </si>
  <si>
    <t>Przymocowanie tarcz znaków drogowych odblaskowych do gotowych słupków i słupów trakcyjnych</t>
  </si>
  <si>
    <t>Pionowe znaki drogowe - znaki ostrzegawcze, zakazu i nakazu - grupa znaków średnie (S)</t>
  </si>
  <si>
    <t>Oznakowanie poziome jezdni materiałami grubowarstwowymi</t>
  </si>
  <si>
    <t>Oznakowanie poziome nawierzchni bitumicznych i betonowych - wykonywane sprzętem ręcznym w technologii grubowarstwowej chemoutwardzalnej z funkcją akustyczną - linie</t>
  </si>
  <si>
    <t>Linia P-17 - wzdłuż peronu</t>
  </si>
  <si>
    <t>Oznakowanie poziome jezdni z wykorzystaniem PEO</t>
  </si>
  <si>
    <t>- PEO koloru czerwonego</t>
  </si>
  <si>
    <t>- PEO koloru białego</t>
  </si>
  <si>
    <t>Oznakowanie poziome nawierzchni bitumicznych i betonowych - montaż punktowych elementów odblaskowych solarnych samo zasilających i samo aktywujących się</t>
  </si>
  <si>
    <t>Usunięcie istniejącego oznakowania poziomego</t>
  </si>
  <si>
    <t>Linia P-10</t>
  </si>
  <si>
    <r>
      <t xml:space="preserve">Rozebranie podbudowy z chudego betonu o średniej gr. </t>
    </r>
    <r>
      <rPr>
        <sz val="11"/>
        <rFont val="Czcionka tekstu podstawowego"/>
        <charset val="238"/>
      </rPr>
      <t>10</t>
    </r>
    <r>
      <rPr>
        <sz val="11"/>
        <rFont val="Arial"/>
        <family val="2"/>
        <charset val="238"/>
      </rPr>
      <t xml:space="preserve"> cm mechanicznie - na chodniku</t>
    </r>
  </si>
  <si>
    <t>Rozebranie krawężników kamiennych (z wywozem na Bazę Materiałową ZDM po uprzednim oczyszczeniu)</t>
  </si>
  <si>
    <r>
      <t>Rozebranie ław pod krawężniki i inne elementy dróg - ( x 0,08 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):</t>
    </r>
  </si>
  <si>
    <t>PODBUDOWA I ULEPSZONE PODŁOŻE Z GRUNTU LUB KRUSZYWA STABILIZOWANEGO CEMENTEM (D 04.05.01)
CPV: Roboty w zakresie konstruowania, fundamentowania oraz wykonywania nawierzchni autostrad, dróg.</t>
  </si>
  <si>
    <t>Wykonanie warstwy wzmacniającej z kruszywa stabilizowanego cementem o Rm=2,5 MPa o grub. 15 cm</t>
  </si>
  <si>
    <t>Ustawienie oporników kamiennych 20x25 cm na podsypce cementowo-piaskowej 1:4 gr. 5 cm i na ławie betonowej z oporem z betonu C12/15, opornik wtopiony</t>
  </si>
  <si>
    <t>Ustawienie oporników kamiennych 20x25 cm na ławie betonowej z oporem</t>
  </si>
  <si>
    <t>Ustawienie oporników kamiennych 10x25 cm na ławie betonowej z oporem</t>
  </si>
  <si>
    <t>Ustawienie oporników kamiennych 10x25 cm na podsypce cementowo-piaskowej 1:4 gr. 5 cm i na ławie betonowej z oporem z betonu C12/15, opornik wtopiony</t>
  </si>
  <si>
    <t>Ustawienie krawężników kamiennych 20x35 cm na ławie betonowej z oporem</t>
  </si>
  <si>
    <r>
      <t>Oznakowanie poziome nawierzchni bitumicznych i betonowych - wykonywane sprzętem ręcznym w technologii grubowarstwowej chemoutwardzalnej na gładko (gr. 3 mm = 6 kg/m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) - linie, znaki poprzeczne i inne symbole  </t>
    </r>
  </si>
  <si>
    <t>Linia P-25 - na rampie najazdowej i zjazdowej</t>
  </si>
  <si>
    <t xml:space="preserve">PRZEBUDOWA DROGI OBEJMUJĄCA BUDOWĘ PRZYSTANKU TRAMWAJOWEGO TYPU WIEDEŃSKIEGO W ULICY GÓRNA WILDA W POZNANIU, PRZYSTANEK RÓŻANA 
W KIERUNKU RYNKU WILDECKIEGO (PRZYSTANEK TRAMWAJOWY NR 2)
</t>
  </si>
  <si>
    <t>RAFAŁ</t>
  </si>
  <si>
    <t>CHODNIKI Z PŁYT BETONOWYCH (D.08.02.01).
CPV: Roboty w zakresie konstruowania, fundamentowania oraz wykonywania nawierzchni autostrad, dróg.</t>
  </si>
  <si>
    <t xml:space="preserve">Wykonanie nawierzchni chodników z płyt betonowych </t>
  </si>
  <si>
    <t>BETONOWE OBRZEŻA CHODNIKOWE (D 08.03.01).
CPV: Roboty w zakresie konstruowania, fundamentowania oraz wykonywania nawierzchni autostrad, dróg.</t>
  </si>
  <si>
    <t>Ustawianie obrzeży betonowych o wymiarach 8x30 cm</t>
  </si>
  <si>
    <t>Obrzeża betonowe o wymiarach 8x30x100 cm na podsypce cementowo - piaskowej 1:4 gr. 3 cm i ławie betonowej z oporem z betonu C12/15, łączenie na "pióro-wpust"</t>
  </si>
  <si>
    <t>ROBOTY WYKOŃCZENIOWE (D 06.00.00)</t>
  </si>
  <si>
    <t>UMOCNIENIE SKARP, ROWÓW I ŚCIEKÓW (D 06.01.01).
CPV: Roboty w zakresie usuwania gleby.</t>
  </si>
  <si>
    <t xml:space="preserve">Humusowanie z obsianiem skarp przy grubości humusu 6÷15 cm </t>
  </si>
  <si>
    <t xml:space="preserve">Humusowanie pasów zieleni (trawników) z obsianiem przy grubości warstwy humusu 15 cm z zakupem i dowozem humusu </t>
  </si>
  <si>
    <t>- obramowanie chodnika wzdłuż przystanku</t>
  </si>
  <si>
    <t>Wykonanie nawierzchni chodnika (wzdłuż krawędzi peronu) z betonowych płytek chodnikowych integracyjnych koloru żółtego o wymiarach 40x40 cm grubości 8 cm na podsypce cementowo-piaskowej 1:4 grubości 3 cm z wypełnieniem spoin mieszanką piasku płukanego z cementem na sucho</t>
  </si>
  <si>
    <r>
      <t>Wykonanie ławy z oporem z betonu C12/15 pod opornik kamienny = 0.043x8 = 0.344 m</t>
    </r>
    <r>
      <rPr>
        <vertAlign val="superscript"/>
        <sz val="11"/>
        <rFont val="Arial"/>
        <family val="2"/>
        <charset val="238"/>
      </rPr>
      <t>3</t>
    </r>
  </si>
  <si>
    <r>
      <t>Wykonanie ławy z oporem z betonu C12/15 pod opornik kamienny = 0.087x45 = 3.915 m</t>
    </r>
    <r>
      <rPr>
        <vertAlign val="superscript"/>
        <sz val="11"/>
        <rFont val="Arial"/>
        <family val="2"/>
        <charset val="238"/>
      </rPr>
      <t>3</t>
    </r>
  </si>
  <si>
    <r>
      <t>Wykonanie ławy z oporem z betonu C12/15 pod krawężnik kamienny = 0.095x20 = 1.900 m</t>
    </r>
    <r>
      <rPr>
        <vertAlign val="superscript"/>
        <sz val="11"/>
        <rFont val="Arial"/>
        <family val="2"/>
        <charset val="238"/>
      </rPr>
      <t>3</t>
    </r>
  </si>
  <si>
    <t>- krawężnik systemowy peronowy (prosty), h=22 cm (L=58,5 cm)</t>
  </si>
  <si>
    <t>- krawężnik systemowy rampowy, h=22/17.2 cm, L=100 cm, prawy</t>
  </si>
  <si>
    <t>- krawężnik systemowy rampowy, h=17.2/12.4 cm, L=100 cm, prawy</t>
  </si>
  <si>
    <t>- krawężnik systemowy rampowy, h=12.4/6.7 cm, L=100 cm, prawy</t>
  </si>
  <si>
    <t>- krawężnik systemowy rampowy, h=6.7/1 cm, L=100 cm, prawy</t>
  </si>
  <si>
    <t>- krawężnik systemowy rampowy, h=22/17.2 cm, L=100 cm, lewy</t>
  </si>
  <si>
    <t>- krawężnik systemowy rampowy, h=17.2/12.4 cm, L=100 cm, lewy</t>
  </si>
  <si>
    <t>- krawężnik systemowy rampowy, h=12.4/6.7 cm, L=100 cm, lewy</t>
  </si>
  <si>
    <t>- krawężnik systemowy rampowy, h=6.7/1 cm, L=100 cm, lewy</t>
  </si>
  <si>
    <r>
      <t>Wykonanie ławy z oporem z betonu C12/15 pod krawężnik betonowy = 0,131x53 =6.943 m</t>
    </r>
    <r>
      <rPr>
        <vertAlign val="superscript"/>
        <sz val="11"/>
        <rFont val="Arial"/>
        <family val="2"/>
        <charset val="238"/>
      </rPr>
      <t>3</t>
    </r>
  </si>
  <si>
    <r>
      <t>- odtworzenie pasów zieleni wzdłuż ul. Górna Wilda, strona lewa (między chodnikiem a granicą pasa drogowego) = 36*0.15 = 5.40 m</t>
    </r>
    <r>
      <rPr>
        <vertAlign val="superscript"/>
        <sz val="11"/>
        <rFont val="Arial"/>
        <family val="2"/>
        <charset val="238"/>
      </rPr>
      <t>3</t>
    </r>
  </si>
  <si>
    <t>Frezowanie mechanicznie nawierzchni z mieszanek mineralno-asfaltowych na ulicy Górna Wilda o średniej gr. 4 cm - od km 0+000.00 do km 0+064.40</t>
  </si>
  <si>
    <t>- nawierzchnia jezdni ul. Górna Wilda przed rampami na długości skosów</t>
  </si>
  <si>
    <t>- nawierzchnia jezdni ul. Górna Wilda pomiędzy projektowanym krawężnikiem przystankowym a istniejącą szyną</t>
  </si>
  <si>
    <t>Wykonanie podbudowy zasadniczej z chudego betonu grub. 10 cm - chodnik z płyt betonowych</t>
  </si>
  <si>
    <t>Wykonanie koryta mechanicznie - profilowanie i zagęszczenie podłoża w gruntach kat. III głębokość koryta 43 cm - peron oraz jezdnia ul. Górna Wilda</t>
  </si>
  <si>
    <t>PODBUDOWA Z KRUSZYWA ŁAMANEGO STABILIZOWANEGO MECHANICZNIE (D 04.04.02).
CPV: Roboty w zakresie konstruowania, fundamentowania oraz wykonywania nawierzchni autostrad, dróg.</t>
  </si>
  <si>
    <t>Wykonanie podbudowy zasadniczej z kruszywa łamanego 0/31.5 mm stabilizowanego mechanicznie, warstwa grub. 20 cm</t>
  </si>
  <si>
    <t>- pod warstwą wiążącą z BA - warstwa podbudowy zasadniczej z kruszywa łamanego</t>
  </si>
  <si>
    <t>USUNIĘCIE DRZEW I KRZAKÓW. (D 01.02.01).
CPV: Roboty w zakresie burzenia, roboty ziemne.</t>
  </si>
  <si>
    <t>Karczowanie krzaków i poszycia (materiał do zagospodarowania przez Wykonawcę)</t>
  </si>
  <si>
    <t>ha</t>
  </si>
  <si>
    <t>- karczowanie krzewów w pasie drogowym (z wywozem)</t>
  </si>
  <si>
    <t xml:space="preserve">Ręczne usunięcie warstwy ziemi urodzajnej (humusu) gr. do 15 cm </t>
  </si>
  <si>
    <t>- przystanek wiedeński  = 64.44 m</t>
  </si>
  <si>
    <r>
      <t>Usunięcie warstwy ziemi urodzajnej (humusu) o grubości warstwy 10 cm ręcznie z wywozem poza teren budowy (istniejący pas zieleni do odtworzenia) = 36* 0.10 = 3.60 m</t>
    </r>
    <r>
      <rPr>
        <vertAlign val="superscript"/>
        <sz val="11"/>
        <rFont val="Arial"/>
        <family val="2"/>
        <charset val="238"/>
      </rPr>
      <t>3</t>
    </r>
  </si>
  <si>
    <t>Karczowanie drzew o średnicy ponad 55 cm (materiał do zagospodarowania przez Wykonawcę)</t>
  </si>
  <si>
    <t>Karczowanie pnia (usunięcie karpiny) o średnicy ponad 55 cm (wraz z wywozem) w km 0+046.50</t>
  </si>
  <si>
    <t>- obramowanie jezdni ul. Górna Wilda</t>
  </si>
  <si>
    <t>Rozebranie krawężników kamiennych 20x30 cm, długości 2.0 m, na ławie betonowej:</t>
  </si>
  <si>
    <t>Rozebranie nawierzchni z płyt betonowych ryflowanych - płytki 0.35x0.35x0.05 m w kolorze szarym (materiał nadający się do ponownego wykorzystania do wywozu na Bazę Materiałową ZDM, reszta do zagospodarowania przez Wykonawcę)</t>
  </si>
  <si>
    <t xml:space="preserve">Rozebranie nawierzchni z betonowych płytek chodnikowych  0.35x0.35x0.05 m ryflowanych w kolorze szarym na chodniku </t>
  </si>
  <si>
    <t>Regulacja pionowa studni telekomunikacyjnych (w km 0+014.25 i km 0+047.30) wraz z demontażem istniejących płyt  o wymiarach 0.85x0.85 m (do zagospodarowania przez Wykonawcę) i montażem nowych</t>
  </si>
  <si>
    <t>Demontaż elementów małej architektury</t>
  </si>
  <si>
    <t>Montaż elementów małej architektury</t>
  </si>
  <si>
    <t>Demontaż kosza na śmieci w km 0+045.00 (konstrukcja nośna - profile stalowe gięte, lakierowane proszkowo, pojemnik - blacha stalowa lakierowana proszkowo, podstawa betonowa) z wywozem na Bazę Materiałową ZDM</t>
  </si>
  <si>
    <t>Montaż wiaty przystankowej</t>
  </si>
  <si>
    <t>Ustawienie nowego kosza na śmieci (KOS-05) o wysokości 72 cm i średnicy 53 cm (wykonany z betonu płukanego granitu; struktura kamyków frakcji 3-5 mm; pojemność kosza z wkładem 70L; kolor szary)</t>
  </si>
  <si>
    <t>Rozebranie nawierzchni z kostki granitowej/kamiennej</t>
  </si>
  <si>
    <t>Rozebranie nawierzchni z kostki kamiennej 18/18 cm jasnej - pas jezdni ul. Górna Wilda szerokości 2.0 m od strony krawężnika (wywóz na Bazę Materiałową ZDM)</t>
  </si>
  <si>
    <t>Rozebranie nawierzchni z płyt granitowych/kamiennych</t>
  </si>
  <si>
    <t>Rozebranie nawierzchni z płyt kamiennych o wymiarach 90x125 cm (wywóz na Bazę Materiałową ZDM)</t>
  </si>
  <si>
    <t>Rozebranie podbudowy o średniej gr. 20 cm z kruszywa łamanego stabilizowanego mechanicznie - jezdnia ul. Górna Wilda</t>
  </si>
  <si>
    <t>Demontaż i montaż wygrodzeń pasa zieleni</t>
  </si>
  <si>
    <t>Demontaż istniejącej studzienki ściekowej (rura betonowa Ø500) z wpustem (km 0+044.24) i z wywozem materiału (elementy studni do zagospodarowania przez Wykonawcę; wpust żeliwny do wywozu na Bazę Materiałową ZDM)</t>
  </si>
  <si>
    <t>Demontaż studzienki ściekowej</t>
  </si>
  <si>
    <t>Regulacja pionowa studni kanalizacyjnych rewizyjnych</t>
  </si>
  <si>
    <t>Wykonanie nawierzchni chodnika z płyt betonowych gładkich 50x50x7 cm koloru szarego, na podsypce cementowo-piaskowej 1:4 gr. 4 cm z wypełnieniem spoin mieszanką piasku płukanego z cementem na sucho</t>
  </si>
  <si>
    <t>Wykonanie nawierzchni chodnika z płyt betonowych gładkich 30x30x8 cm koloru grafitowego, na podsypce cementowo-piaskowej 1:4 gr. 3 cm z wypełnieniem spoin mieszanką piasku płukanego z cementem na sucho</t>
  </si>
  <si>
    <r>
      <t>Ustawienie krawężników kamiennych 20x35 cm na podsypce cementowo-piaskowej 1:4 gr. 5 cm i na ławie betonowej z oporem z betonu C12/15, krawężnik wystawiony na h=0</t>
    </r>
    <r>
      <rPr>
        <sz val="11"/>
        <rFont val="Czcionka tekstu podstawowego"/>
        <charset val="238"/>
      </rPr>
      <t>÷12</t>
    </r>
    <r>
      <rPr>
        <sz val="11"/>
        <rFont val="Arial"/>
        <family val="2"/>
        <charset val="238"/>
      </rPr>
      <t xml:space="preserve"> cm</t>
    </r>
  </si>
  <si>
    <t>Ustawienie w km 0+019.00 nowej wiaty przystankowej 4-segmentowej (wiata zgodna z wytycznymi ZTM dostępnymi m.in. na stronie internetowej: www.poznan.pl/przestrzenpubliczna); montaż poprzez zabetonowanie</t>
  </si>
  <si>
    <t xml:space="preserve">Regulacja pionowa studni kanalizacyjnej rewizyjnej w km 0+022.90 (studnia zlokalizowana obecnie w zakresie miejsca postojowego; istniejący właz klasy D400) </t>
  </si>
  <si>
    <t>Montaż słupków osłonowych/blokujących o wysokości 90 cm i średnicy 8 cm ze stali ocynkowanej, malowanej proszkowo, kolor grafitowy (RAL 7043), półmatowy, w rozstawie 1.50 m; słupki od góry zamknięte kapslami a w dolnej części na wys. ok. 15 cm od dołu słupka umocowana poprzeczka wykonana z płaskownika 60x6, mocowana poziomo - spaw pionowy i poziomy (ustawiane w chodniku przed przejściem dla pieszych)</t>
  </si>
  <si>
    <t>Linia P-1e - linia osiowa na skrzyżowaniach oraz zjazdach</t>
  </si>
  <si>
    <t>Linia P-4 - linia osiowa</t>
  </si>
  <si>
    <t>Linia P-7b - linia krawędziowa przy krawężniku kamiennym oraz na nawierzchni jezdni ul. Górna Wilda wzdłuż przystanku oraz na rampach</t>
  </si>
  <si>
    <t>Linia P-7b - obwiednia powierzchni wyłączonej z ruchu</t>
  </si>
  <si>
    <t xml:space="preserve">Linia P-14 - przed rampą najazdową </t>
  </si>
  <si>
    <t>Linia P-21 - powierzchnia wyłączona z ruchu</t>
  </si>
  <si>
    <t>Linia P-7b - linia krawędziowa przy krawężniku przystankowym</t>
  </si>
  <si>
    <t>- tarcze znaków typu A - znaki z rozbiórki</t>
  </si>
  <si>
    <t>- tarcze znaków typu B - nowe</t>
  </si>
  <si>
    <t>- tarcze znaków typu B - znaki z rozbiórki</t>
  </si>
  <si>
    <t>- tarcze znaków typu D - nowe</t>
  </si>
  <si>
    <t>- tarcze znaków typu D - znaki z rozbiórki</t>
  </si>
  <si>
    <t>- tarcze znaków typu T - tabliczki do znaków typu A - znaki z rozbiórki</t>
  </si>
  <si>
    <t>- tarcze znaków typu T - tabliczki do znaków typu B - znaki z rozbiórki</t>
  </si>
  <si>
    <t>- tarcze znaków typu T - tabliczki do znaków typu D</t>
  </si>
  <si>
    <t>Ustawienie słupków blokujących</t>
  </si>
  <si>
    <r>
      <t>Wykonanie ławy z oporem z betonu C12/15 pod obrzeża = 0.039*60 = 2.340 m</t>
    </r>
    <r>
      <rPr>
        <vertAlign val="superscript"/>
        <sz val="11"/>
        <rFont val="Arial CE"/>
        <charset val="238"/>
      </rPr>
      <t>3</t>
    </r>
  </si>
  <si>
    <t>Demontaż tablic do znaków drogowych</t>
  </si>
  <si>
    <t>- tablice znaków przeznaczone do wywozu na Bazę Materiałową ZDM</t>
  </si>
  <si>
    <t>- tablice znaków do przechowania i ponownego montażu</t>
  </si>
  <si>
    <t>Demontaż słupków do znaków drogowych (z wywozem na Bazę Materiałową ZDM)</t>
  </si>
  <si>
    <t>Demontaż płotku stalowego niskiego (wys. 90 cm) koloru zielonego zlokalizowanego w pasie zieleni kolidującego z projektowaną wiatą (materiał do zagospodarowania przez Wykonawcę)</t>
  </si>
  <si>
    <t>Rozebranie obrzeży betonowych (z wywozem gruzu - materiał do zagospodarowania przez Wykonawcę)</t>
  </si>
  <si>
    <t>Rozebranie obrzeży betonowych 8x30 cm, na ławie betonowej - obramowanie chodnika od strony pasa zieleni</t>
  </si>
  <si>
    <t>- krawężniki kamienne obramowujące jezdnię oraz obrzeża betonowe obramowujące chodnik</t>
  </si>
  <si>
    <r>
      <t>Wykonanie koryta mechanicznie - profilowanie i zagęszczenie podłoża w gruntach kat. III głębokość koryta 21 cm - chodnik z płyt betonowych (w tym roboty ziemne: wykop w ilości 50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 xml:space="preserve"> oraz nasyp w ilości 13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)</t>
    </r>
  </si>
  <si>
    <t>ZDJĘCIE WARSTWY ZIEMI URODZAJNEJ /HUMUSU/ (D 01.02.02).
CPV: Roboty w zakresie usuwania gleby.</t>
  </si>
  <si>
    <t>ROZBIÓRKA ELEMENTÓW DRÓG, OGRODZEŃ I PRZEPUSTÓW (D 01.02.04).
CPV: Roboty w zakresie burzenia, roboty ziemne.</t>
  </si>
  <si>
    <t>Demontaż i ponowny montaż płotku stalowego niskiego (wys. 90 cm) koloru zielonego zlokalizowanego w pasie zieleni, kolidującego lokalnie z ustawianym obrzeżem betonowym (słupki do odmalowania na kolor RAL 7043 oraz nowa siatka powlekana do zamontowania)</t>
  </si>
  <si>
    <t>Ustawienie ławki bez oparcia (LAW-07) o długości 181 cm, wysokości 45 cm i szerokości 50 cm (stopa metalowa w kolorze grafitowym RAL 7043; siedzisko z drewna iglastego malowanego lakierobejcą na jasny orzech; całość przykręcana do podłoża)</t>
  </si>
  <si>
    <t>Ustawienie krawężników betonowych przystankowych (systemowych) o wymiarach 22.6/43.5x37.4 cm na podsypce cementowo-piaskowej 1:4 gr. 5 cm i na ławie betonowej z oporem z betonu C12/15 z wypełnieniem fug oraz 5 cm przestrzeni między krawężnikami i płytą torowiska masą zalewową (elastyczny, poliuretanowy materiał uszczelniający), w tym:</t>
  </si>
  <si>
    <t>- krawężnik systemowy peronowy (prosty) h=22 cm (L=100 cm)</t>
  </si>
  <si>
    <t>Piktogram - oznaczenie pola (o wymiarach 1.5x1.5 m) oczekiwania dla osób niepełnosprawnych i rodziców z dziecięcymi wózkami (piktogram malowany na płytkach chodnikowych, które wcześniej w zadanym polu należy przemalować farbą do betonu na zewnątrz w kolorze RAL 7043)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</si>
</sst>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0.000"/>
  </numFmts>
  <fonts count="25">
    <font>
      <sz val="10"/>
      <name val="Arial CE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6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21"/>
      <name val="Arial"/>
      <family val="2"/>
      <charset val="238"/>
    </font>
    <font>
      <b/>
      <sz val="14"/>
      <name val="Arial"/>
      <family val="2"/>
      <charset val="238"/>
    </font>
    <font>
      <b/>
      <sz val="13"/>
      <name val="Arial"/>
      <family val="2"/>
      <charset val="238"/>
    </font>
    <font>
      <b/>
      <u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name val="Times New Roman"/>
      <family val="1"/>
      <charset val="238"/>
    </font>
    <font>
      <u/>
      <sz val="11"/>
      <name val="Arial"/>
      <family val="2"/>
      <charset val="238"/>
    </font>
    <font>
      <sz val="11"/>
      <name val="Czcionka tekstu podstawowego"/>
      <charset val="238"/>
    </font>
    <font>
      <sz val="11"/>
      <name val="Arial CE"/>
      <charset val="238"/>
    </font>
    <font>
      <vertAlign val="superscript"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quotePrefix="1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 wrapText="1"/>
    </xf>
    <xf numFmtId="49" fontId="1" fillId="0" borderId="0" xfId="0" quotePrefix="1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quotePrefix="1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quotePrefix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0" xfId="0" quotePrefix="1" applyNumberFormat="1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left" vertical="center" wrapText="1" shrinkToFit="1"/>
    </xf>
    <xf numFmtId="49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quotePrefix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9" fontId="4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2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2" fillId="3" borderId="2" xfId="0" applyFont="1" applyFill="1" applyBorder="1" applyAlignment="1">
      <alignment horizontal="center" wrapText="1"/>
    </xf>
    <xf numFmtId="4" fontId="2" fillId="3" borderId="10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3" fontId="2" fillId="3" borderId="1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Alignment="1">
      <alignment horizontal="left" vertical="top" wrapText="1"/>
    </xf>
    <xf numFmtId="0" fontId="13" fillId="0" borderId="0" xfId="0" applyNumberFormat="1" applyFont="1" applyFill="1" applyAlignment="1">
      <alignment vertical="center" wrapText="1"/>
    </xf>
    <xf numFmtId="0" fontId="14" fillId="0" borderId="22" xfId="0" applyFont="1" applyFill="1" applyBorder="1" applyAlignment="1">
      <alignment horizontal="centerContinuous" vertical="center"/>
    </xf>
    <xf numFmtId="0" fontId="13" fillId="0" borderId="0" xfId="0" applyNumberFormat="1" applyFont="1" applyFill="1" applyAlignment="1">
      <alignment horizontal="center" vertical="center"/>
    </xf>
    <xf numFmtId="3" fontId="2" fillId="3" borderId="1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Alignment="1">
      <alignment vertical="center"/>
    </xf>
    <xf numFmtId="3" fontId="7" fillId="0" borderId="0" xfId="0" applyNumberFormat="1" applyFont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" fontId="18" fillId="0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" fontId="18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3" fontId="20" fillId="0" borderId="10" xfId="0" applyNumberFormat="1" applyFont="1" applyFill="1" applyBorder="1" applyAlignment="1">
      <alignment horizontal="center" vertical="center" wrapText="1"/>
    </xf>
    <xf numFmtId="1" fontId="18" fillId="0" borderId="2" xfId="0" applyNumberFormat="1" applyFont="1" applyFill="1" applyBorder="1" applyAlignment="1">
      <alignment horizontal="left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textRotation="90"/>
    </xf>
    <xf numFmtId="4" fontId="2" fillId="4" borderId="10" xfId="0" applyNumberFormat="1" applyFont="1" applyFill="1" applyBorder="1" applyAlignment="1">
      <alignment horizontal="right" wrapText="1"/>
    </xf>
    <xf numFmtId="4" fontId="2" fillId="4" borderId="0" xfId="0" applyNumberFormat="1" applyFont="1" applyFill="1" applyBorder="1" applyAlignment="1">
      <alignment horizontal="right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49" fontId="13" fillId="0" borderId="15" xfId="0" applyNumberFormat="1" applyFont="1" applyFill="1" applyBorder="1" applyAlignment="1">
      <alignment horizontal="center" vertical="center" wrapText="1"/>
    </xf>
    <xf numFmtId="49" fontId="13" fillId="0" borderId="17" xfId="0" applyNumberFormat="1" applyFont="1" applyFill="1" applyBorder="1" applyAlignment="1">
      <alignment horizontal="center" vertical="center" wrapText="1"/>
    </xf>
    <xf numFmtId="49" fontId="13" fillId="0" borderId="18" xfId="0" applyNumberFormat="1" applyFont="1" applyFill="1" applyBorder="1" applyAlignment="1">
      <alignment horizontal="center" vertical="center" wrapText="1"/>
    </xf>
    <xf numFmtId="49" fontId="13" fillId="0" borderId="19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7" fillId="0" borderId="0" xfId="0" applyNumberFormat="1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3" fillId="0" borderId="16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wrapText="1"/>
    </xf>
    <xf numFmtId="166" fontId="4" fillId="0" borderId="10" xfId="0" applyNumberFormat="1" applyFont="1" applyFill="1" applyBorder="1" applyAlignment="1">
      <alignment vertical="center"/>
    </xf>
    <xf numFmtId="49" fontId="2" fillId="0" borderId="2" xfId="0" quotePrefix="1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right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/>
    </xf>
    <xf numFmtId="0" fontId="4" fillId="0" borderId="10" xfId="0" applyFont="1" applyFill="1" applyBorder="1" applyAlignment="1"/>
    <xf numFmtId="0" fontId="2" fillId="0" borderId="10" xfId="0" applyFont="1" applyFill="1" applyBorder="1" applyAlignment="1"/>
    <xf numFmtId="3" fontId="4" fillId="0" borderId="10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 wrapText="1"/>
    </xf>
    <xf numFmtId="3" fontId="4" fillId="0" borderId="10" xfId="0" applyNumberFormat="1" applyFont="1" applyFill="1" applyBorder="1" applyAlignment="1">
      <alignment horizontal="right" wrapText="1"/>
    </xf>
    <xf numFmtId="0" fontId="2" fillId="0" borderId="2" xfId="0" quotePrefix="1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quotePrefix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9" xfId="0" applyNumberFormat="1" applyFont="1" applyFill="1" applyBorder="1" applyAlignment="1">
      <alignment horizontal="right" wrapText="1"/>
    </xf>
    <xf numFmtId="165" fontId="4" fillId="0" borderId="10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right" wrapText="1"/>
    </xf>
    <xf numFmtId="49" fontId="2" fillId="0" borderId="11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Fill="1" applyBorder="1" applyAlignment="1">
      <alignment horizontal="left" vertical="center" wrapText="1"/>
    </xf>
    <xf numFmtId="3" fontId="2" fillId="0" borderId="10" xfId="0" applyNumberFormat="1" applyFont="1" applyFill="1" applyBorder="1" applyAlignment="1">
      <alignment horizontal="right"/>
    </xf>
    <xf numFmtId="3" fontId="21" fillId="0" borderId="10" xfId="0" applyNumberFormat="1" applyFont="1" applyFill="1" applyBorder="1" applyAlignment="1"/>
    <xf numFmtId="3" fontId="21" fillId="0" borderId="10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>
      <alignment horizontal="center" wrapText="1"/>
    </xf>
    <xf numFmtId="3" fontId="4" fillId="0" borderId="10" xfId="0" applyNumberFormat="1" applyFont="1" applyFill="1" applyBorder="1" applyAlignment="1"/>
    <xf numFmtId="0" fontId="2" fillId="0" borderId="2" xfId="0" quotePrefix="1" applyFont="1" applyFill="1" applyBorder="1" applyAlignment="1" applyProtection="1">
      <alignment vertical="center" wrapText="1"/>
      <protection locked="0"/>
    </xf>
    <xf numFmtId="3" fontId="2" fillId="0" borderId="10" xfId="0" applyNumberFormat="1" applyFont="1" applyFill="1" applyBorder="1" applyAlignment="1"/>
    <xf numFmtId="49" fontId="2" fillId="0" borderId="2" xfId="0" applyNumberFormat="1" applyFont="1" applyFill="1" applyBorder="1" applyAlignment="1">
      <alignment horizontal="left" vertical="center" wrapText="1" shrinkToFit="1"/>
    </xf>
    <xf numFmtId="49" fontId="2" fillId="0" borderId="2" xfId="0" quotePrefix="1" applyNumberFormat="1" applyFont="1" applyFill="1" applyBorder="1" applyAlignment="1">
      <alignment horizontal="left" vertical="center" wrapText="1" shrinkToFit="1"/>
    </xf>
    <xf numFmtId="4" fontId="2" fillId="0" borderId="10" xfId="0" applyNumberFormat="1" applyFont="1" applyFill="1" applyBorder="1" applyAlignment="1">
      <alignment horizontal="right" vertical="center" wrapText="1"/>
    </xf>
    <xf numFmtId="4" fontId="2" fillId="0" borderId="1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4" fontId="2" fillId="0" borderId="9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quotePrefix="1" applyFont="1" applyFill="1" applyBorder="1" applyAlignment="1">
      <alignment vertical="center" wrapText="1"/>
    </xf>
    <xf numFmtId="165" fontId="2" fillId="0" borderId="10" xfId="0" applyNumberFormat="1" applyFont="1" applyFill="1" applyBorder="1" applyAlignment="1"/>
    <xf numFmtId="0" fontId="2" fillId="0" borderId="11" xfId="0" quotePrefix="1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center" wrapText="1"/>
    </xf>
    <xf numFmtId="165" fontId="2" fillId="0" borderId="23" xfId="0" applyNumberFormat="1" applyFont="1" applyFill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F745"/>
  <sheetViews>
    <sheetView tabSelected="1" view="pageBreakPreview" zoomScale="115" zoomScaleSheetLayoutView="115" workbookViewId="0">
      <selection activeCell="A148" sqref="A148:D148"/>
    </sheetView>
  </sheetViews>
  <sheetFormatPr defaultRowHeight="12"/>
  <cols>
    <col min="1" max="1" width="12.140625" style="52" customWidth="1"/>
    <col min="2" max="2" width="96.85546875" style="1" customWidth="1"/>
    <col min="3" max="3" width="7.28515625" style="13" customWidth="1"/>
    <col min="4" max="4" width="11.140625" style="59" customWidth="1"/>
    <col min="5" max="5" width="10.28515625" style="63" customWidth="1"/>
    <col min="6" max="9" width="9.140625" style="1"/>
    <col min="10" max="10" width="12.140625" style="1" bestFit="1" customWidth="1"/>
    <col min="11" max="16384" width="9.140625" style="1"/>
  </cols>
  <sheetData>
    <row r="1" spans="1:6" ht="31.5" customHeight="1">
      <c r="A1" s="129" t="s">
        <v>0</v>
      </c>
      <c r="B1" s="129"/>
      <c r="C1" s="129"/>
      <c r="D1" s="129"/>
    </row>
    <row r="2" spans="1:6" ht="25.5" customHeight="1">
      <c r="A2" s="134"/>
      <c r="B2" s="134"/>
      <c r="C2" s="134"/>
      <c r="D2" s="108"/>
    </row>
    <row r="3" spans="1:6" ht="51" customHeight="1">
      <c r="A3" s="79" t="s">
        <v>9</v>
      </c>
      <c r="B3" s="79" t="s">
        <v>81</v>
      </c>
      <c r="C3" s="80"/>
      <c r="D3" s="108"/>
    </row>
    <row r="4" spans="1:6" ht="23.25" customHeight="1">
      <c r="A4" s="82"/>
      <c r="B4" s="135" t="s">
        <v>33</v>
      </c>
      <c r="C4" s="135"/>
      <c r="D4" s="53"/>
      <c r="E4" s="64"/>
    </row>
    <row r="5" spans="1:6" ht="15.75" thickBot="1">
      <c r="A5" s="106"/>
      <c r="B5" s="107"/>
      <c r="C5" s="107"/>
      <c r="D5" s="53"/>
    </row>
    <row r="6" spans="1:6" ht="12.75" customHeight="1" thickTop="1">
      <c r="A6" s="136" t="s">
        <v>4</v>
      </c>
      <c r="B6" s="139" t="s">
        <v>15</v>
      </c>
      <c r="C6" s="130" t="s">
        <v>1</v>
      </c>
      <c r="D6" s="131"/>
      <c r="F6" s="2"/>
    </row>
    <row r="7" spans="1:6" ht="12" customHeight="1">
      <c r="A7" s="137"/>
      <c r="B7" s="140"/>
      <c r="C7" s="132"/>
      <c r="D7" s="133"/>
      <c r="F7" s="2"/>
    </row>
    <row r="8" spans="1:6" s="4" customFormat="1" ht="14.25" customHeight="1" thickBot="1">
      <c r="A8" s="138"/>
      <c r="B8" s="141"/>
      <c r="C8" s="71" t="s">
        <v>2</v>
      </c>
      <c r="D8" s="72" t="s">
        <v>3</v>
      </c>
      <c r="E8" s="63"/>
      <c r="F8" s="3"/>
    </row>
    <row r="9" spans="1:6" s="6" customFormat="1" ht="12" customHeight="1" thickTop="1">
      <c r="A9" s="73">
        <v>1</v>
      </c>
      <c r="B9" s="75" t="s">
        <v>31</v>
      </c>
      <c r="C9" s="74">
        <v>3</v>
      </c>
      <c r="D9" s="81">
        <v>4</v>
      </c>
      <c r="E9" s="64"/>
      <c r="F9" s="5"/>
    </row>
    <row r="10" spans="1:6" ht="18" customHeight="1">
      <c r="A10" s="76"/>
      <c r="B10" s="56" t="s">
        <v>21</v>
      </c>
      <c r="C10" s="57" t="s">
        <v>5</v>
      </c>
      <c r="D10" s="77" t="s">
        <v>5</v>
      </c>
      <c r="F10" s="2"/>
    </row>
    <row r="11" spans="1:6" ht="48" customHeight="1">
      <c r="A11" s="92"/>
      <c r="B11" s="93" t="s">
        <v>22</v>
      </c>
      <c r="C11" s="94" t="s">
        <v>5</v>
      </c>
      <c r="D11" s="95" t="s">
        <v>5</v>
      </c>
      <c r="F11" s="2"/>
    </row>
    <row r="12" spans="1:6" ht="16.5" customHeight="1">
      <c r="A12" s="91">
        <v>1</v>
      </c>
      <c r="B12" s="146" t="s">
        <v>10</v>
      </c>
      <c r="C12" s="147" t="s">
        <v>6</v>
      </c>
      <c r="D12" s="148">
        <f>SUM(D13:D14)</f>
        <v>6.4439999999999997E-2</v>
      </c>
      <c r="E12" s="68"/>
      <c r="F12" s="2"/>
    </row>
    <row r="13" spans="1:6" ht="16.5" customHeight="1">
      <c r="A13" s="127"/>
      <c r="B13" s="146" t="s">
        <v>13</v>
      </c>
      <c r="C13" s="94" t="s">
        <v>5</v>
      </c>
      <c r="D13" s="95" t="s">
        <v>5</v>
      </c>
      <c r="F13" s="2"/>
    </row>
    <row r="14" spans="1:6" ht="16.5" customHeight="1">
      <c r="A14" s="142"/>
      <c r="B14" s="149" t="s">
        <v>121</v>
      </c>
      <c r="C14" s="147" t="s">
        <v>6</v>
      </c>
      <c r="D14" s="150">
        <f>64.44/1000</f>
        <v>6.4439999999999997E-2</v>
      </c>
      <c r="F14" s="2"/>
    </row>
    <row r="15" spans="1:6" s="87" customFormat="1" ht="36" customHeight="1">
      <c r="A15" s="91"/>
      <c r="B15" s="96" t="s">
        <v>116</v>
      </c>
      <c r="C15" s="97" t="s">
        <v>5</v>
      </c>
      <c r="D15" s="95" t="s">
        <v>5</v>
      </c>
      <c r="E15" s="63"/>
      <c r="F15" s="88"/>
    </row>
    <row r="16" spans="1:6" s="87" customFormat="1" ht="16.5" customHeight="1">
      <c r="A16" s="151">
        <f>A12+1</f>
        <v>2</v>
      </c>
      <c r="B16" s="146" t="s">
        <v>123</v>
      </c>
      <c r="C16" s="147" t="s">
        <v>7</v>
      </c>
      <c r="D16" s="152">
        <f>SUM(D17:D17)</f>
        <v>1</v>
      </c>
      <c r="E16" s="63"/>
      <c r="F16" s="88"/>
    </row>
    <row r="17" spans="1:11" s="87" customFormat="1" ht="16.5" customHeight="1">
      <c r="A17" s="153"/>
      <c r="B17" s="146" t="s">
        <v>124</v>
      </c>
      <c r="C17" s="147" t="s">
        <v>7</v>
      </c>
      <c r="D17" s="154">
        <v>1</v>
      </c>
      <c r="E17" s="63"/>
      <c r="F17" s="88"/>
    </row>
    <row r="18" spans="1:11" s="87" customFormat="1" ht="16.5" customHeight="1">
      <c r="A18" s="151">
        <f>A16+1</f>
        <v>3</v>
      </c>
      <c r="B18" s="146" t="s">
        <v>117</v>
      </c>
      <c r="C18" s="147" t="s">
        <v>118</v>
      </c>
      <c r="D18" s="155">
        <f>SUM(D19:D19)</f>
        <v>1.6000000000000001E-3</v>
      </c>
      <c r="E18" s="63"/>
      <c r="F18" s="88"/>
    </row>
    <row r="19" spans="1:11" s="87" customFormat="1" ht="16.5" customHeight="1">
      <c r="A19" s="153"/>
      <c r="B19" s="149" t="s">
        <v>119</v>
      </c>
      <c r="C19" s="147" t="s">
        <v>118</v>
      </c>
      <c r="D19" s="156">
        <f>16/10000</f>
        <v>1.6000000000000001E-3</v>
      </c>
      <c r="E19" s="63"/>
      <c r="F19" s="88"/>
    </row>
    <row r="20" spans="1:11" s="87" customFormat="1" ht="36" customHeight="1">
      <c r="A20" s="111"/>
      <c r="B20" s="96" t="s">
        <v>176</v>
      </c>
      <c r="C20" s="97" t="s">
        <v>5</v>
      </c>
      <c r="D20" s="95" t="s">
        <v>5</v>
      </c>
      <c r="E20" s="63"/>
      <c r="F20" s="88"/>
    </row>
    <row r="21" spans="1:11" s="87" customFormat="1" ht="16.5">
      <c r="A21" s="91">
        <f>A18+1</f>
        <v>4</v>
      </c>
      <c r="B21" s="146" t="s">
        <v>120</v>
      </c>
      <c r="C21" s="147" t="s">
        <v>42</v>
      </c>
      <c r="D21" s="157">
        <f>D22</f>
        <v>36</v>
      </c>
      <c r="E21" s="63"/>
      <c r="F21" s="88"/>
    </row>
    <row r="22" spans="1:11" s="87" customFormat="1" ht="30" customHeight="1">
      <c r="A22" s="124"/>
      <c r="B22" s="158" t="s">
        <v>122</v>
      </c>
      <c r="C22" s="147" t="s">
        <v>42</v>
      </c>
      <c r="D22" s="159">
        <v>36</v>
      </c>
      <c r="E22" s="63"/>
      <c r="F22" s="88"/>
    </row>
    <row r="23" spans="1:11" ht="33.75" customHeight="1">
      <c r="A23" s="91"/>
      <c r="B23" s="96" t="s">
        <v>177</v>
      </c>
      <c r="C23" s="97" t="s">
        <v>5</v>
      </c>
      <c r="D23" s="95" t="s">
        <v>5</v>
      </c>
      <c r="F23" s="2"/>
      <c r="J23" s="8"/>
      <c r="K23" s="8"/>
    </row>
    <row r="24" spans="1:11" ht="15.75" customHeight="1">
      <c r="A24" s="91">
        <f>A21+1</f>
        <v>5</v>
      </c>
      <c r="B24" s="146" t="s">
        <v>32</v>
      </c>
      <c r="C24" s="147" t="s">
        <v>42</v>
      </c>
      <c r="D24" s="160">
        <f>SUM(D25:D25)</f>
        <v>185</v>
      </c>
      <c r="F24" s="2"/>
      <c r="J24" s="8"/>
      <c r="K24" s="8"/>
    </row>
    <row r="25" spans="1:11" ht="30.75" customHeight="1">
      <c r="A25" s="124"/>
      <c r="B25" s="146" t="s">
        <v>139</v>
      </c>
      <c r="C25" s="147" t="s">
        <v>42</v>
      </c>
      <c r="D25" s="161">
        <f>D28+D106</f>
        <v>185</v>
      </c>
      <c r="F25" s="2"/>
      <c r="J25" s="8"/>
      <c r="K25" s="8"/>
    </row>
    <row r="26" spans="1:11" ht="16.5" customHeight="1">
      <c r="A26" s="91">
        <f>A24+1</f>
        <v>6</v>
      </c>
      <c r="B26" s="146" t="s">
        <v>19</v>
      </c>
      <c r="C26" s="147" t="s">
        <v>42</v>
      </c>
      <c r="D26" s="162">
        <f>SUM(D27:D27)</f>
        <v>284.875</v>
      </c>
      <c r="F26" s="2"/>
      <c r="J26" s="8"/>
      <c r="K26" s="8"/>
    </row>
    <row r="27" spans="1:11" ht="16.5" customHeight="1">
      <c r="A27" s="123"/>
      <c r="B27" s="146" t="s">
        <v>69</v>
      </c>
      <c r="C27" s="147" t="s">
        <v>42</v>
      </c>
      <c r="D27" s="161">
        <f>D30+D32</f>
        <v>284.875</v>
      </c>
      <c r="F27" s="2"/>
      <c r="J27" s="8"/>
      <c r="K27" s="8"/>
    </row>
    <row r="28" spans="1:11" s="87" customFormat="1" ht="16.5" customHeight="1">
      <c r="A28" s="91">
        <f>A26+1</f>
        <v>7</v>
      </c>
      <c r="B28" s="146" t="s">
        <v>135</v>
      </c>
      <c r="C28" s="147" t="s">
        <v>42</v>
      </c>
      <c r="D28" s="160">
        <f>D29</f>
        <v>130</v>
      </c>
      <c r="E28" s="63"/>
      <c r="F28" s="88"/>
      <c r="J28" s="89"/>
      <c r="K28" s="89"/>
    </row>
    <row r="29" spans="1:11" s="87" customFormat="1" ht="30" customHeight="1">
      <c r="A29" s="124"/>
      <c r="B29" s="146" t="s">
        <v>136</v>
      </c>
      <c r="C29" s="147" t="s">
        <v>42</v>
      </c>
      <c r="D29" s="161">
        <v>130</v>
      </c>
      <c r="E29" s="63"/>
      <c r="F29" s="88"/>
      <c r="J29" s="89"/>
      <c r="K29" s="89"/>
    </row>
    <row r="30" spans="1:11" s="87" customFormat="1" ht="16.5" customHeight="1">
      <c r="A30" s="91">
        <f>A28+1</f>
        <v>8</v>
      </c>
      <c r="B30" s="146" t="s">
        <v>137</v>
      </c>
      <c r="C30" s="147" t="s">
        <v>42</v>
      </c>
      <c r="D30" s="160">
        <f>D31</f>
        <v>7.875</v>
      </c>
      <c r="E30" s="63"/>
      <c r="F30" s="88"/>
      <c r="J30" s="89"/>
      <c r="K30" s="89"/>
    </row>
    <row r="31" spans="1:11" s="87" customFormat="1" ht="16.5" customHeight="1">
      <c r="A31" s="124"/>
      <c r="B31" s="146" t="s">
        <v>138</v>
      </c>
      <c r="C31" s="147" t="s">
        <v>42</v>
      </c>
      <c r="D31" s="161">
        <f>(0.9*1.25)*7</f>
        <v>7.875</v>
      </c>
      <c r="E31" s="63"/>
      <c r="F31" s="88"/>
      <c r="J31" s="89"/>
      <c r="K31" s="89"/>
    </row>
    <row r="32" spans="1:11" ht="45" customHeight="1">
      <c r="A32" s="91">
        <f>A30+1</f>
        <v>9</v>
      </c>
      <c r="B32" s="146" t="s">
        <v>127</v>
      </c>
      <c r="C32" s="147" t="s">
        <v>42</v>
      </c>
      <c r="D32" s="160">
        <f>SUM(D33:D33)</f>
        <v>277</v>
      </c>
      <c r="F32" s="53"/>
      <c r="G32" s="53"/>
      <c r="H32" s="84"/>
      <c r="I32" s="53"/>
      <c r="J32" s="8"/>
      <c r="K32" s="8"/>
    </row>
    <row r="33" spans="1:11" ht="29.25" customHeight="1">
      <c r="A33" s="126"/>
      <c r="B33" s="163" t="s">
        <v>128</v>
      </c>
      <c r="C33" s="147" t="s">
        <v>42</v>
      </c>
      <c r="D33" s="161">
        <v>277</v>
      </c>
      <c r="F33" s="2"/>
      <c r="J33" s="8"/>
      <c r="K33" s="8"/>
    </row>
    <row r="34" spans="1:11" ht="30" customHeight="1">
      <c r="A34" s="91">
        <f>A32+1</f>
        <v>10</v>
      </c>
      <c r="B34" s="146" t="s">
        <v>70</v>
      </c>
      <c r="C34" s="147" t="s">
        <v>14</v>
      </c>
      <c r="D34" s="160">
        <f>D36</f>
        <v>64</v>
      </c>
      <c r="F34" s="2"/>
    </row>
    <row r="35" spans="1:11" ht="15.75" customHeight="1">
      <c r="A35" s="143"/>
      <c r="B35" s="164" t="s">
        <v>126</v>
      </c>
      <c r="C35" s="97" t="s">
        <v>5</v>
      </c>
      <c r="D35" s="95" t="s">
        <v>5</v>
      </c>
      <c r="F35" s="2"/>
    </row>
    <row r="36" spans="1:11" ht="15.75" customHeight="1">
      <c r="A36" s="145"/>
      <c r="B36" s="165" t="s">
        <v>125</v>
      </c>
      <c r="C36" s="166" t="s">
        <v>14</v>
      </c>
      <c r="D36" s="167">
        <v>64</v>
      </c>
      <c r="F36" s="2"/>
      <c r="H36" s="85"/>
    </row>
    <row r="37" spans="1:11" s="119" customFormat="1" ht="15.75" customHeight="1">
      <c r="A37" s="91">
        <f>A34+1</f>
        <v>11</v>
      </c>
      <c r="B37" s="146" t="s">
        <v>172</v>
      </c>
      <c r="C37" s="147" t="s">
        <v>14</v>
      </c>
      <c r="D37" s="160">
        <f>D38</f>
        <v>45</v>
      </c>
      <c r="E37" s="121"/>
      <c r="F37" s="120"/>
      <c r="H37" s="122"/>
    </row>
    <row r="38" spans="1:11" s="119" customFormat="1" ht="30" customHeight="1">
      <c r="A38" s="125"/>
      <c r="B38" s="146" t="s">
        <v>173</v>
      </c>
      <c r="C38" s="147"/>
      <c r="D38" s="161">
        <v>45</v>
      </c>
      <c r="E38" s="121"/>
      <c r="F38" s="120"/>
      <c r="H38" s="122"/>
    </row>
    <row r="39" spans="1:11" ht="15.75" customHeight="1">
      <c r="A39" s="91">
        <f>A37+1</f>
        <v>12</v>
      </c>
      <c r="B39" s="146" t="s">
        <v>12</v>
      </c>
      <c r="C39" s="147" t="s">
        <v>43</v>
      </c>
      <c r="D39" s="168">
        <f>SUM(D41:D41)</f>
        <v>8.7200000000000006</v>
      </c>
      <c r="F39" s="2"/>
    </row>
    <row r="40" spans="1:11" s="8" customFormat="1" ht="16.5" customHeight="1">
      <c r="A40" s="127"/>
      <c r="B40" s="146" t="s">
        <v>71</v>
      </c>
      <c r="C40" s="97" t="s">
        <v>5</v>
      </c>
      <c r="D40" s="169" t="s">
        <v>5</v>
      </c>
      <c r="E40" s="63"/>
      <c r="F40" s="55"/>
    </row>
    <row r="41" spans="1:11" s="8" customFormat="1" ht="16.5" customHeight="1">
      <c r="A41" s="142"/>
      <c r="B41" s="149" t="s">
        <v>174</v>
      </c>
      <c r="C41" s="147" t="s">
        <v>43</v>
      </c>
      <c r="D41" s="150">
        <f>0.08*(D34+D37)</f>
        <v>8.7200000000000006</v>
      </c>
      <c r="E41" s="63"/>
      <c r="F41" s="55"/>
    </row>
    <row r="42" spans="1:11" s="116" customFormat="1" ht="16.5" customHeight="1">
      <c r="A42" s="91">
        <f>A39+1</f>
        <v>13</v>
      </c>
      <c r="B42" s="149" t="s">
        <v>167</v>
      </c>
      <c r="C42" s="147" t="s">
        <v>7</v>
      </c>
      <c r="D42" s="162">
        <v>12</v>
      </c>
      <c r="E42" s="118"/>
      <c r="F42" s="117"/>
    </row>
    <row r="43" spans="1:11" s="116" customFormat="1" ht="15.75" customHeight="1">
      <c r="A43" s="127"/>
      <c r="B43" s="149" t="s">
        <v>168</v>
      </c>
      <c r="C43" s="147" t="s">
        <v>7</v>
      </c>
      <c r="D43" s="161">
        <v>4</v>
      </c>
      <c r="E43" s="118"/>
      <c r="F43" s="117"/>
    </row>
    <row r="44" spans="1:11" s="116" customFormat="1" ht="15.75" customHeight="1">
      <c r="A44" s="142"/>
      <c r="B44" s="149" t="s">
        <v>169</v>
      </c>
      <c r="C44" s="147" t="s">
        <v>7</v>
      </c>
      <c r="D44" s="161">
        <v>8</v>
      </c>
      <c r="E44" s="118"/>
      <c r="F44" s="117"/>
    </row>
    <row r="45" spans="1:11" s="116" customFormat="1" ht="15.75" customHeight="1">
      <c r="A45" s="91">
        <f>A42+1</f>
        <v>14</v>
      </c>
      <c r="B45" s="149" t="s">
        <v>170</v>
      </c>
      <c r="C45" s="147" t="s">
        <v>7</v>
      </c>
      <c r="D45" s="162">
        <v>6</v>
      </c>
      <c r="E45" s="118"/>
      <c r="F45" s="117"/>
    </row>
    <row r="46" spans="1:11" s="8" customFormat="1" ht="16.5" customHeight="1">
      <c r="A46" s="91">
        <f>A45+1</f>
        <v>15</v>
      </c>
      <c r="B46" s="146" t="s">
        <v>38</v>
      </c>
      <c r="C46" s="147" t="s">
        <v>7</v>
      </c>
      <c r="D46" s="160">
        <f>D47</f>
        <v>2</v>
      </c>
      <c r="E46" s="63"/>
      <c r="F46" s="55"/>
    </row>
    <row r="47" spans="1:11" s="8" customFormat="1" ht="15.75" customHeight="1">
      <c r="A47" s="91"/>
      <c r="B47" s="146" t="s">
        <v>41</v>
      </c>
      <c r="C47" s="147" t="s">
        <v>7</v>
      </c>
      <c r="D47" s="161">
        <v>2</v>
      </c>
      <c r="E47" s="63"/>
      <c r="F47" s="55"/>
    </row>
    <row r="48" spans="1:11" s="8" customFormat="1" ht="15.75" customHeight="1">
      <c r="A48" s="91">
        <f>A46+1</f>
        <v>16</v>
      </c>
      <c r="B48" s="146" t="s">
        <v>18</v>
      </c>
      <c r="C48" s="147" t="s">
        <v>7</v>
      </c>
      <c r="D48" s="160">
        <f>SUM(D49:D49)</f>
        <v>2</v>
      </c>
      <c r="E48" s="63"/>
      <c r="F48" s="55"/>
    </row>
    <row r="49" spans="1:7" s="8" customFormat="1" ht="45" customHeight="1">
      <c r="A49" s="124"/>
      <c r="B49" s="146" t="s">
        <v>129</v>
      </c>
      <c r="C49" s="147" t="s">
        <v>7</v>
      </c>
      <c r="D49" s="170">
        <v>2</v>
      </c>
      <c r="E49" s="63"/>
      <c r="F49" s="55"/>
    </row>
    <row r="50" spans="1:7" s="89" customFormat="1" ht="16.5" customHeight="1">
      <c r="A50" s="91">
        <f>A48+1</f>
        <v>17</v>
      </c>
      <c r="B50" s="171" t="s">
        <v>143</v>
      </c>
      <c r="C50" s="147" t="s">
        <v>7</v>
      </c>
      <c r="D50" s="162">
        <f>D51</f>
        <v>1</v>
      </c>
      <c r="E50" s="63"/>
      <c r="F50" s="90"/>
    </row>
    <row r="51" spans="1:7" s="89" customFormat="1" ht="35.25" customHeight="1">
      <c r="A51" s="124"/>
      <c r="B51" s="171" t="s">
        <v>148</v>
      </c>
      <c r="C51" s="147" t="s">
        <v>7</v>
      </c>
      <c r="D51" s="161">
        <v>1</v>
      </c>
      <c r="E51" s="63"/>
      <c r="F51" s="90"/>
    </row>
    <row r="52" spans="1:7" s="89" customFormat="1" ht="16.5" customHeight="1">
      <c r="A52" s="91">
        <f>A50+1</f>
        <v>18</v>
      </c>
      <c r="B52" s="171" t="s">
        <v>142</v>
      </c>
      <c r="C52" s="147" t="s">
        <v>7</v>
      </c>
      <c r="D52" s="162">
        <f>D53</f>
        <v>1</v>
      </c>
      <c r="E52" s="63"/>
      <c r="F52" s="90"/>
    </row>
    <row r="53" spans="1:7" s="89" customFormat="1" ht="45" customHeight="1">
      <c r="A53" s="124"/>
      <c r="B53" s="171" t="s">
        <v>141</v>
      </c>
      <c r="C53" s="147" t="s">
        <v>7</v>
      </c>
      <c r="D53" s="170">
        <v>1</v>
      </c>
      <c r="E53" s="63"/>
      <c r="F53" s="90"/>
    </row>
    <row r="54" spans="1:7" s="8" customFormat="1" ht="15">
      <c r="A54" s="91">
        <f>A52+1</f>
        <v>19</v>
      </c>
      <c r="B54" s="171" t="s">
        <v>130</v>
      </c>
      <c r="C54" s="147" t="s">
        <v>7</v>
      </c>
      <c r="D54" s="162">
        <f>SUM(D55)</f>
        <v>1</v>
      </c>
      <c r="E54" s="63"/>
      <c r="F54" s="55"/>
    </row>
    <row r="55" spans="1:7" s="8" customFormat="1" ht="42.75">
      <c r="A55" s="124"/>
      <c r="B55" s="171" t="s">
        <v>132</v>
      </c>
      <c r="C55" s="147" t="s">
        <v>7</v>
      </c>
      <c r="D55" s="161">
        <v>1</v>
      </c>
      <c r="E55" s="63"/>
      <c r="F55" s="55"/>
    </row>
    <row r="56" spans="1:7" s="89" customFormat="1" ht="15">
      <c r="A56" s="91">
        <f>A54+1</f>
        <v>20</v>
      </c>
      <c r="B56" s="171" t="s">
        <v>131</v>
      </c>
      <c r="C56" s="147" t="s">
        <v>7</v>
      </c>
      <c r="D56" s="162">
        <f>SUM(D57:D58)</f>
        <v>2</v>
      </c>
      <c r="E56" s="63"/>
      <c r="F56" s="90"/>
      <c r="G56" s="60"/>
    </row>
    <row r="57" spans="1:7" s="89" customFormat="1" ht="30" customHeight="1">
      <c r="A57" s="127"/>
      <c r="B57" s="172" t="s">
        <v>134</v>
      </c>
      <c r="C57" s="147" t="s">
        <v>7</v>
      </c>
      <c r="D57" s="161">
        <v>1</v>
      </c>
      <c r="E57" s="63"/>
      <c r="F57" s="90"/>
      <c r="G57" s="60"/>
    </row>
    <row r="58" spans="1:7" s="89" customFormat="1" ht="42.75">
      <c r="A58" s="128"/>
      <c r="B58" s="172" t="s">
        <v>179</v>
      </c>
      <c r="C58" s="147" t="s">
        <v>7</v>
      </c>
      <c r="D58" s="161">
        <v>1</v>
      </c>
      <c r="E58" s="63"/>
      <c r="F58" s="90"/>
      <c r="G58" s="60"/>
    </row>
    <row r="59" spans="1:7" s="89" customFormat="1" ht="15">
      <c r="A59" s="91">
        <f>A56+1</f>
        <v>21</v>
      </c>
      <c r="B59" s="171" t="s">
        <v>133</v>
      </c>
      <c r="C59" s="147" t="s">
        <v>7</v>
      </c>
      <c r="D59" s="162">
        <f>SUM(D60)</f>
        <v>1</v>
      </c>
      <c r="E59" s="63"/>
      <c r="F59" s="90"/>
      <c r="G59" s="60"/>
    </row>
    <row r="60" spans="1:7" s="89" customFormat="1" ht="42.75">
      <c r="A60" s="124"/>
      <c r="B60" s="171" t="s">
        <v>147</v>
      </c>
      <c r="C60" s="147" t="s">
        <v>7</v>
      </c>
      <c r="D60" s="161">
        <v>1</v>
      </c>
      <c r="E60" s="63"/>
      <c r="F60" s="90"/>
      <c r="G60" s="60"/>
    </row>
    <row r="61" spans="1:7" s="89" customFormat="1" ht="15">
      <c r="A61" s="91">
        <f>A59+1</f>
        <v>22</v>
      </c>
      <c r="B61" s="146" t="s">
        <v>140</v>
      </c>
      <c r="C61" s="147" t="s">
        <v>14</v>
      </c>
      <c r="D61" s="162">
        <f>D62+D63</f>
        <v>36</v>
      </c>
      <c r="E61" s="63"/>
      <c r="F61" s="90"/>
      <c r="G61" s="60"/>
    </row>
    <row r="62" spans="1:7" s="89" customFormat="1" ht="28.5">
      <c r="A62" s="127"/>
      <c r="B62" s="146" t="s">
        <v>171</v>
      </c>
      <c r="C62" s="147" t="s">
        <v>14</v>
      </c>
      <c r="D62" s="161">
        <v>13</v>
      </c>
      <c r="E62" s="63"/>
      <c r="F62" s="90"/>
      <c r="G62" s="60"/>
    </row>
    <row r="63" spans="1:7" s="89" customFormat="1" ht="42.75">
      <c r="A63" s="142"/>
      <c r="B63" s="146" t="s">
        <v>178</v>
      </c>
      <c r="C63" s="147"/>
      <c r="D63" s="161">
        <v>23</v>
      </c>
      <c r="E63" s="63"/>
      <c r="F63" s="90"/>
      <c r="G63" s="60"/>
    </row>
    <row r="64" spans="1:7" ht="18" customHeight="1">
      <c r="A64" s="58"/>
      <c r="B64" s="56" t="s">
        <v>23</v>
      </c>
      <c r="C64" s="57" t="s">
        <v>5</v>
      </c>
      <c r="D64" s="78" t="s">
        <v>5</v>
      </c>
      <c r="F64" s="2"/>
    </row>
    <row r="65" spans="1:16" ht="51" customHeight="1">
      <c r="A65" s="105"/>
      <c r="B65" s="99" t="s">
        <v>24</v>
      </c>
      <c r="C65" s="100" t="s">
        <v>5</v>
      </c>
      <c r="D65" s="98" t="s">
        <v>5</v>
      </c>
      <c r="F65" s="2"/>
    </row>
    <row r="66" spans="1:16" s="87" customFormat="1" ht="30" customHeight="1">
      <c r="A66" s="91">
        <f>A61+1</f>
        <v>23</v>
      </c>
      <c r="B66" s="146" t="s">
        <v>54</v>
      </c>
      <c r="C66" s="147" t="s">
        <v>42</v>
      </c>
      <c r="D66" s="160">
        <f>D67</f>
        <v>225</v>
      </c>
      <c r="E66" s="63"/>
      <c r="F66" s="88"/>
    </row>
    <row r="67" spans="1:16" s="87" customFormat="1" ht="50.25" customHeight="1">
      <c r="A67" s="125"/>
      <c r="B67" s="146" t="s">
        <v>175</v>
      </c>
      <c r="C67" s="147" t="s">
        <v>42</v>
      </c>
      <c r="D67" s="173">
        <f>D90</f>
        <v>225</v>
      </c>
      <c r="E67" s="63"/>
      <c r="F67" s="88"/>
    </row>
    <row r="68" spans="1:16" s="8" customFormat="1" ht="30" customHeight="1">
      <c r="A68" s="91">
        <f>A66+1</f>
        <v>24</v>
      </c>
      <c r="B68" s="146" t="s">
        <v>17</v>
      </c>
      <c r="C68" s="147" t="s">
        <v>42</v>
      </c>
      <c r="D68" s="160">
        <f>SUM(D69:D69)</f>
        <v>211</v>
      </c>
      <c r="E68" s="63"/>
      <c r="F68" s="55"/>
    </row>
    <row r="69" spans="1:16" s="89" customFormat="1" ht="30" customHeight="1">
      <c r="A69" s="125"/>
      <c r="B69" s="146" t="s">
        <v>112</v>
      </c>
      <c r="C69" s="147" t="s">
        <v>42</v>
      </c>
      <c r="D69" s="173">
        <f>D86</f>
        <v>211</v>
      </c>
      <c r="E69" s="63"/>
      <c r="F69" s="90"/>
    </row>
    <row r="70" spans="1:16" s="8" customFormat="1" ht="48.75" customHeight="1">
      <c r="A70" s="91"/>
      <c r="B70" s="96" t="s">
        <v>25</v>
      </c>
      <c r="C70" s="97" t="s">
        <v>5</v>
      </c>
      <c r="D70" s="98" t="s">
        <v>5</v>
      </c>
      <c r="E70" s="63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s="8" customFormat="1" ht="15.75" customHeight="1">
      <c r="A71" s="91">
        <f>A68+1</f>
        <v>25</v>
      </c>
      <c r="B71" s="146" t="s">
        <v>8</v>
      </c>
      <c r="C71" s="147" t="s">
        <v>42</v>
      </c>
      <c r="D71" s="160">
        <f>D72+D74</f>
        <v>446</v>
      </c>
      <c r="E71" s="63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s="8" customFormat="1" ht="15.75" customHeight="1">
      <c r="A72" s="127"/>
      <c r="B72" s="149" t="s">
        <v>44</v>
      </c>
      <c r="C72" s="147" t="s">
        <v>42</v>
      </c>
      <c r="D72" s="174">
        <f>SUM(D73:D73)</f>
        <v>211</v>
      </c>
      <c r="E72" s="63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s="8" customFormat="1" ht="16.5">
      <c r="A73" s="142"/>
      <c r="B73" s="149" t="s">
        <v>115</v>
      </c>
      <c r="C73" s="147" t="s">
        <v>42</v>
      </c>
      <c r="D73" s="173">
        <f>D100</f>
        <v>211</v>
      </c>
      <c r="E73" s="63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s="8" customFormat="1" ht="16.5" customHeight="1">
      <c r="A74" s="127"/>
      <c r="B74" s="149" t="s">
        <v>45</v>
      </c>
      <c r="C74" s="147" t="s">
        <v>42</v>
      </c>
      <c r="D74" s="174">
        <f>SUM(D75:D75)</f>
        <v>235</v>
      </c>
      <c r="E74" s="63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s="8" customFormat="1" ht="30" customHeight="1">
      <c r="A75" s="142"/>
      <c r="B75" s="149" t="s">
        <v>57</v>
      </c>
      <c r="C75" s="147" t="s">
        <v>42</v>
      </c>
      <c r="D75" s="173">
        <f>D94</f>
        <v>235</v>
      </c>
      <c r="E75" s="63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s="8" customFormat="1" ht="15.75" customHeight="1">
      <c r="A76" s="91">
        <f>A71+1</f>
        <v>26</v>
      </c>
      <c r="B76" s="146" t="s">
        <v>11</v>
      </c>
      <c r="C76" s="147" t="s">
        <v>42</v>
      </c>
      <c r="D76" s="160">
        <f>D77+D79</f>
        <v>446</v>
      </c>
      <c r="E76" s="63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6.5" customHeight="1">
      <c r="A77" s="127"/>
      <c r="B77" s="149" t="s">
        <v>46</v>
      </c>
      <c r="C77" s="147" t="s">
        <v>42</v>
      </c>
      <c r="D77" s="175">
        <f>SUM(D78:D78)</f>
        <v>211</v>
      </c>
      <c r="F77" s="2"/>
    </row>
    <row r="78" spans="1:16" ht="15.75" customHeight="1">
      <c r="A78" s="128"/>
      <c r="B78" s="149" t="s">
        <v>115</v>
      </c>
      <c r="C78" s="147" t="s">
        <v>42</v>
      </c>
      <c r="D78" s="161">
        <f>D73</f>
        <v>211</v>
      </c>
      <c r="F78" s="2"/>
    </row>
    <row r="79" spans="1:16" ht="16.5">
      <c r="A79" s="128"/>
      <c r="B79" s="149" t="s">
        <v>47</v>
      </c>
      <c r="C79" s="147" t="s">
        <v>42</v>
      </c>
      <c r="D79" s="175">
        <f>SUM(D80:D80)</f>
        <v>235</v>
      </c>
      <c r="F79" s="2"/>
    </row>
    <row r="80" spans="1:16" ht="30" customHeight="1">
      <c r="A80" s="142"/>
      <c r="B80" s="149" t="s">
        <v>57</v>
      </c>
      <c r="C80" s="147" t="s">
        <v>42</v>
      </c>
      <c r="D80" s="161">
        <f>D75</f>
        <v>235</v>
      </c>
      <c r="F80" s="2"/>
    </row>
    <row r="81" spans="1:6" s="87" customFormat="1" ht="48" customHeight="1">
      <c r="A81" s="91"/>
      <c r="B81" s="96" t="s">
        <v>113</v>
      </c>
      <c r="C81" s="97" t="s">
        <v>5</v>
      </c>
      <c r="D81" s="98" t="s">
        <v>5</v>
      </c>
      <c r="E81" s="63"/>
      <c r="F81" s="88"/>
    </row>
    <row r="82" spans="1:6" s="87" customFormat="1" ht="30.75" customHeight="1">
      <c r="A82" s="125">
        <f>A76+1</f>
        <v>27</v>
      </c>
      <c r="B82" s="146" t="s">
        <v>114</v>
      </c>
      <c r="C82" s="147" t="s">
        <v>42</v>
      </c>
      <c r="D82" s="160">
        <f>SUM(D83:D84)</f>
        <v>211</v>
      </c>
      <c r="E82" s="63"/>
      <c r="F82" s="88"/>
    </row>
    <row r="83" spans="1:6" s="87" customFormat="1" ht="16.5">
      <c r="A83" s="143"/>
      <c r="B83" s="149" t="s">
        <v>53</v>
      </c>
      <c r="C83" s="147" t="s">
        <v>42</v>
      </c>
      <c r="D83" s="161">
        <f>D102</f>
        <v>171</v>
      </c>
      <c r="E83" s="63"/>
      <c r="F83" s="88"/>
    </row>
    <row r="84" spans="1:6" s="87" customFormat="1" ht="16.5" customHeight="1">
      <c r="A84" s="145"/>
      <c r="B84" s="149" t="s">
        <v>109</v>
      </c>
      <c r="C84" s="147" t="s">
        <v>42</v>
      </c>
      <c r="D84" s="161">
        <f>D103</f>
        <v>40</v>
      </c>
      <c r="E84" s="63"/>
      <c r="F84" s="88"/>
    </row>
    <row r="85" spans="1:6" s="87" customFormat="1" ht="61.5" customHeight="1">
      <c r="A85" s="91"/>
      <c r="B85" s="103" t="s">
        <v>72</v>
      </c>
      <c r="C85" s="97" t="s">
        <v>5</v>
      </c>
      <c r="D85" s="98" t="s">
        <v>5</v>
      </c>
      <c r="E85" s="63"/>
      <c r="F85" s="88"/>
    </row>
    <row r="86" spans="1:6" s="87" customFormat="1" ht="15.75" customHeight="1">
      <c r="A86" s="91">
        <f>A82+1</f>
        <v>28</v>
      </c>
      <c r="B86" s="146" t="s">
        <v>73</v>
      </c>
      <c r="C86" s="147" t="s">
        <v>42</v>
      </c>
      <c r="D86" s="160">
        <f>SUM(D87:D88)</f>
        <v>211</v>
      </c>
      <c r="E86" s="63"/>
      <c r="F86" s="88"/>
    </row>
    <row r="87" spans="1:6" s="87" customFormat="1" ht="15.75" customHeight="1">
      <c r="A87" s="127"/>
      <c r="B87" s="149" t="s">
        <v>53</v>
      </c>
      <c r="C87" s="147" t="s">
        <v>42</v>
      </c>
      <c r="D87" s="173">
        <f>D102</f>
        <v>171</v>
      </c>
      <c r="E87" s="63"/>
      <c r="F87" s="88"/>
    </row>
    <row r="88" spans="1:6" s="87" customFormat="1" ht="16.5">
      <c r="A88" s="142"/>
      <c r="B88" s="149" t="s">
        <v>109</v>
      </c>
      <c r="C88" s="147" t="s">
        <v>42</v>
      </c>
      <c r="D88" s="173">
        <f>D103</f>
        <v>40</v>
      </c>
      <c r="E88" s="63"/>
      <c r="F88" s="88"/>
    </row>
    <row r="89" spans="1:6" s="8" customFormat="1" ht="48.75" customHeight="1">
      <c r="A89" s="91"/>
      <c r="B89" s="103" t="s">
        <v>26</v>
      </c>
      <c r="C89" s="97" t="s">
        <v>5</v>
      </c>
      <c r="D89" s="98" t="s">
        <v>5</v>
      </c>
      <c r="E89" s="63"/>
      <c r="F89" s="55"/>
    </row>
    <row r="90" spans="1:6" ht="17.25" customHeight="1">
      <c r="A90" s="91">
        <f>A86+1</f>
        <v>29</v>
      </c>
      <c r="B90" s="146" t="s">
        <v>16</v>
      </c>
      <c r="C90" s="147" t="s">
        <v>42</v>
      </c>
      <c r="D90" s="157">
        <f>SUM(D91:D91)</f>
        <v>225</v>
      </c>
      <c r="F90" s="2"/>
    </row>
    <row r="91" spans="1:6" s="8" customFormat="1" ht="16.5" customHeight="1">
      <c r="A91" s="124"/>
      <c r="B91" s="146" t="s">
        <v>111</v>
      </c>
      <c r="C91" s="147" t="s">
        <v>42</v>
      </c>
      <c r="D91" s="161">
        <f>D175</f>
        <v>225</v>
      </c>
      <c r="E91" s="63"/>
      <c r="F91" s="55"/>
    </row>
    <row r="92" spans="1:6" ht="18" customHeight="1">
      <c r="A92" s="58"/>
      <c r="B92" s="56" t="s">
        <v>27</v>
      </c>
      <c r="C92" s="57" t="s">
        <v>5</v>
      </c>
      <c r="D92" s="78" t="s">
        <v>5</v>
      </c>
      <c r="F92" s="2"/>
    </row>
    <row r="93" spans="1:6" s="8" customFormat="1" ht="48" customHeight="1">
      <c r="A93" s="105"/>
      <c r="B93" s="96" t="s">
        <v>36</v>
      </c>
      <c r="C93" s="86" t="s">
        <v>5</v>
      </c>
      <c r="D93" s="102" t="s">
        <v>5</v>
      </c>
      <c r="E93" s="63"/>
      <c r="F93" s="55"/>
    </row>
    <row r="94" spans="1:6" s="8" customFormat="1" ht="17.25" customHeight="1">
      <c r="A94" s="125">
        <f>A90+1</f>
        <v>30</v>
      </c>
      <c r="B94" s="146" t="s">
        <v>37</v>
      </c>
      <c r="C94" s="147" t="s">
        <v>42</v>
      </c>
      <c r="D94" s="160">
        <f>SUM(D96:D98)</f>
        <v>235</v>
      </c>
      <c r="E94" s="63"/>
      <c r="F94" s="55"/>
    </row>
    <row r="95" spans="1:6" s="8" customFormat="1" ht="16.5" customHeight="1">
      <c r="A95" s="127"/>
      <c r="B95" s="146" t="s">
        <v>40</v>
      </c>
      <c r="C95" s="101" t="s">
        <v>5</v>
      </c>
      <c r="D95" s="102" t="s">
        <v>5</v>
      </c>
      <c r="E95" s="63"/>
      <c r="F95" s="55"/>
    </row>
    <row r="96" spans="1:6" s="89" customFormat="1" ht="16.5">
      <c r="A96" s="128"/>
      <c r="B96" s="149" t="s">
        <v>53</v>
      </c>
      <c r="C96" s="147" t="s">
        <v>42</v>
      </c>
      <c r="D96" s="159">
        <f>146+12+13</f>
        <v>171</v>
      </c>
      <c r="E96" s="63"/>
      <c r="F96" s="90"/>
    </row>
    <row r="97" spans="1:16" s="8" customFormat="1" ht="16.5" customHeight="1">
      <c r="A97" s="128"/>
      <c r="B97" s="149" t="s">
        <v>109</v>
      </c>
      <c r="C97" s="147" t="s">
        <v>42</v>
      </c>
      <c r="D97" s="159">
        <f>22.3+17.7</f>
        <v>40</v>
      </c>
      <c r="E97" s="63"/>
      <c r="F97" s="55"/>
    </row>
    <row r="98" spans="1:16" s="89" customFormat="1" ht="30" customHeight="1">
      <c r="A98" s="128"/>
      <c r="B98" s="149" t="s">
        <v>110</v>
      </c>
      <c r="C98" s="147" t="s">
        <v>42</v>
      </c>
      <c r="D98" s="159">
        <f>2+20+2</f>
        <v>24</v>
      </c>
      <c r="E98" s="63"/>
      <c r="F98" s="90"/>
    </row>
    <row r="99" spans="1:16" s="8" customFormat="1" ht="48" customHeight="1">
      <c r="A99" s="104"/>
      <c r="B99" s="96" t="s">
        <v>49</v>
      </c>
      <c r="C99" s="101" t="s">
        <v>5</v>
      </c>
      <c r="D99" s="102" t="s">
        <v>5</v>
      </c>
      <c r="E99" s="63"/>
      <c r="F99" s="55"/>
    </row>
    <row r="100" spans="1:16" s="8" customFormat="1" ht="15.75" customHeight="1">
      <c r="A100" s="123">
        <f>A94+1</f>
        <v>31</v>
      </c>
      <c r="B100" s="146" t="s">
        <v>34</v>
      </c>
      <c r="C100" s="147" t="s">
        <v>42</v>
      </c>
      <c r="D100" s="160">
        <f>D102+D103</f>
        <v>211</v>
      </c>
      <c r="E100" s="63"/>
      <c r="F100" s="55"/>
    </row>
    <row r="101" spans="1:16" s="8" customFormat="1" ht="16.5" customHeight="1">
      <c r="A101" s="127"/>
      <c r="B101" s="146" t="s">
        <v>35</v>
      </c>
      <c r="C101" s="101" t="s">
        <v>5</v>
      </c>
      <c r="D101" s="102" t="s">
        <v>5</v>
      </c>
      <c r="E101" s="63"/>
      <c r="F101" s="55"/>
    </row>
    <row r="102" spans="1:16" s="89" customFormat="1" ht="16.5">
      <c r="A102" s="128"/>
      <c r="B102" s="149" t="s">
        <v>53</v>
      </c>
      <c r="C102" s="147" t="s">
        <v>42</v>
      </c>
      <c r="D102" s="159">
        <f>D96</f>
        <v>171</v>
      </c>
      <c r="E102" s="63"/>
      <c r="F102" s="90"/>
    </row>
    <row r="103" spans="1:16" s="8" customFormat="1" ht="16.5" customHeight="1">
      <c r="A103" s="142"/>
      <c r="B103" s="149" t="s">
        <v>109</v>
      </c>
      <c r="C103" s="147" t="s">
        <v>42</v>
      </c>
      <c r="D103" s="161">
        <f>D97</f>
        <v>40</v>
      </c>
      <c r="E103" s="63"/>
      <c r="F103" s="55"/>
    </row>
    <row r="104" spans="1:16" s="8" customFormat="1" ht="48.75" customHeight="1">
      <c r="A104" s="91"/>
      <c r="B104" s="96" t="s">
        <v>28</v>
      </c>
      <c r="C104" s="97" t="s">
        <v>5</v>
      </c>
      <c r="D104" s="98" t="s">
        <v>5</v>
      </c>
      <c r="E104" s="63"/>
      <c r="F104" s="55"/>
    </row>
    <row r="105" spans="1:16" s="8" customFormat="1" ht="30" customHeight="1">
      <c r="A105" s="91">
        <f>A100+1</f>
        <v>32</v>
      </c>
      <c r="B105" s="146" t="s">
        <v>20</v>
      </c>
      <c r="C105" s="147" t="s">
        <v>42</v>
      </c>
      <c r="D105" s="160">
        <f>SUM(D106:D106)</f>
        <v>55</v>
      </c>
      <c r="E105" s="63"/>
      <c r="F105" s="55"/>
    </row>
    <row r="106" spans="1:16" s="8" customFormat="1" ht="30" customHeight="1">
      <c r="A106" s="123"/>
      <c r="B106" s="176" t="s">
        <v>108</v>
      </c>
      <c r="C106" s="147" t="s">
        <v>42</v>
      </c>
      <c r="D106" s="161">
        <v>55</v>
      </c>
      <c r="E106" s="63"/>
      <c r="F106" s="55"/>
    </row>
    <row r="107" spans="1:16" s="89" customFormat="1" ht="15">
      <c r="A107" s="58"/>
      <c r="B107" s="56" t="s">
        <v>88</v>
      </c>
      <c r="C107" s="57" t="s">
        <v>5</v>
      </c>
      <c r="D107" s="78" t="s">
        <v>5</v>
      </c>
      <c r="E107" s="63"/>
      <c r="F107" s="88"/>
      <c r="G107" s="87"/>
      <c r="H107" s="87"/>
      <c r="I107" s="87"/>
      <c r="J107" s="87"/>
      <c r="K107" s="87"/>
      <c r="L107" s="87"/>
      <c r="M107" s="87"/>
      <c r="N107" s="87"/>
      <c r="O107" s="87"/>
      <c r="P107" s="87"/>
    </row>
    <row r="108" spans="1:16" s="89" customFormat="1" ht="30">
      <c r="A108" s="105"/>
      <c r="B108" s="99" t="s">
        <v>89</v>
      </c>
      <c r="C108" s="100" t="s">
        <v>5</v>
      </c>
      <c r="D108" s="98" t="s">
        <v>5</v>
      </c>
      <c r="E108" s="63"/>
      <c r="F108" s="88"/>
      <c r="G108" s="87"/>
      <c r="H108" s="87"/>
      <c r="I108" s="87"/>
      <c r="J108" s="87"/>
      <c r="K108" s="87"/>
      <c r="L108" s="87"/>
      <c r="M108" s="87"/>
      <c r="N108" s="87"/>
      <c r="O108" s="87"/>
      <c r="P108" s="87"/>
    </row>
    <row r="109" spans="1:16" s="89" customFormat="1" ht="16.5" customHeight="1">
      <c r="A109" s="91">
        <f>A105+1</f>
        <v>33</v>
      </c>
      <c r="B109" s="177" t="s">
        <v>90</v>
      </c>
      <c r="C109" s="178" t="s">
        <v>42</v>
      </c>
      <c r="D109" s="179">
        <f>SUM(D111:D111)</f>
        <v>36</v>
      </c>
      <c r="E109" s="63"/>
      <c r="F109" s="88"/>
      <c r="G109" s="87"/>
      <c r="H109" s="87"/>
      <c r="I109" s="87"/>
      <c r="J109" s="87"/>
      <c r="K109" s="87"/>
      <c r="L109" s="87"/>
      <c r="M109" s="87"/>
      <c r="N109" s="87"/>
      <c r="O109" s="87"/>
      <c r="P109" s="87"/>
    </row>
    <row r="110" spans="1:16" s="89" customFormat="1" ht="30" customHeight="1">
      <c r="A110" s="127"/>
      <c r="B110" s="158" t="s">
        <v>91</v>
      </c>
      <c r="C110" s="97" t="s">
        <v>5</v>
      </c>
      <c r="D110" s="98" t="s">
        <v>5</v>
      </c>
      <c r="E110" s="63"/>
      <c r="F110" s="88"/>
      <c r="G110" s="87"/>
      <c r="H110" s="87"/>
      <c r="I110" s="87"/>
      <c r="J110" s="87"/>
      <c r="K110" s="87"/>
      <c r="L110" s="87"/>
      <c r="M110" s="87"/>
      <c r="N110" s="87"/>
      <c r="O110" s="87"/>
      <c r="P110" s="87"/>
    </row>
    <row r="111" spans="1:16" s="89" customFormat="1" ht="30.75">
      <c r="A111" s="142"/>
      <c r="B111" s="180" t="s">
        <v>107</v>
      </c>
      <c r="C111" s="147" t="s">
        <v>42</v>
      </c>
      <c r="D111" s="181">
        <v>36</v>
      </c>
      <c r="E111" s="63"/>
      <c r="F111" s="88"/>
      <c r="G111" s="87"/>
      <c r="H111" s="87"/>
      <c r="I111" s="87"/>
      <c r="J111" s="87"/>
      <c r="K111" s="87"/>
      <c r="L111" s="87"/>
      <c r="M111" s="87"/>
      <c r="N111" s="87"/>
      <c r="O111" s="87"/>
      <c r="P111" s="87"/>
    </row>
    <row r="112" spans="1:16" s="8" customFormat="1" ht="18" customHeight="1">
      <c r="A112" s="58"/>
      <c r="B112" s="56" t="s">
        <v>29</v>
      </c>
      <c r="C112" s="57" t="s">
        <v>5</v>
      </c>
      <c r="D112" s="83" t="s">
        <v>5</v>
      </c>
      <c r="E112" s="63"/>
      <c r="F112" s="7" t="s">
        <v>82</v>
      </c>
    </row>
    <row r="113" spans="1:6" ht="51" customHeight="1">
      <c r="A113" s="105"/>
      <c r="B113" s="99" t="s">
        <v>52</v>
      </c>
      <c r="C113" s="100" t="s">
        <v>5</v>
      </c>
      <c r="D113" s="98" t="s">
        <v>5</v>
      </c>
      <c r="F113" s="7" t="s">
        <v>82</v>
      </c>
    </row>
    <row r="114" spans="1:6" s="8" customFormat="1" ht="16.5" customHeight="1">
      <c r="A114" s="91">
        <f>A109+1</f>
        <v>34</v>
      </c>
      <c r="B114" s="182" t="s">
        <v>60</v>
      </c>
      <c r="C114" s="147" t="s">
        <v>42</v>
      </c>
      <c r="D114" s="160">
        <f>SUM(D116:D124)</f>
        <v>110.245</v>
      </c>
      <c r="E114" s="63"/>
      <c r="F114" s="55"/>
    </row>
    <row r="115" spans="1:6" s="8" customFormat="1" ht="45" customHeight="1">
      <c r="A115" s="127"/>
      <c r="B115" s="182" t="s">
        <v>79</v>
      </c>
      <c r="C115" s="100" t="s">
        <v>5</v>
      </c>
      <c r="D115" s="95" t="s">
        <v>5</v>
      </c>
      <c r="E115" s="63"/>
      <c r="F115" s="55"/>
    </row>
    <row r="116" spans="1:6" s="8" customFormat="1" ht="16.5">
      <c r="A116" s="128"/>
      <c r="B116" s="183" t="s">
        <v>150</v>
      </c>
      <c r="C116" s="147" t="s">
        <v>42</v>
      </c>
      <c r="D116" s="184">
        <v>3.48</v>
      </c>
      <c r="E116" s="63"/>
      <c r="F116" s="109">
        <f>(9+45+13.5)*0.24</f>
        <v>16.2</v>
      </c>
    </row>
    <row r="117" spans="1:6" s="89" customFormat="1" ht="16.5">
      <c r="A117" s="128"/>
      <c r="B117" s="180" t="s">
        <v>151</v>
      </c>
      <c r="C117" s="147" t="s">
        <v>42</v>
      </c>
      <c r="D117" s="184">
        <v>37.104000000000006</v>
      </c>
      <c r="E117" s="63"/>
      <c r="F117" s="109">
        <f>0.375*6</f>
        <v>2.25</v>
      </c>
    </row>
    <row r="118" spans="1:6" s="89" customFormat="1" ht="30" customHeight="1">
      <c r="A118" s="128"/>
      <c r="B118" s="176" t="s">
        <v>152</v>
      </c>
      <c r="C118" s="147" t="s">
        <v>42</v>
      </c>
      <c r="D118" s="185">
        <v>25.416</v>
      </c>
      <c r="E118" s="63"/>
      <c r="F118" s="90"/>
    </row>
    <row r="119" spans="1:6" s="89" customFormat="1" ht="16.5">
      <c r="A119" s="128"/>
      <c r="B119" s="176" t="s">
        <v>153</v>
      </c>
      <c r="C119" s="147" t="s">
        <v>42</v>
      </c>
      <c r="D119" s="185">
        <v>14.399999999999999</v>
      </c>
      <c r="E119" s="63"/>
      <c r="F119" s="109">
        <f>56*0.12</f>
        <v>6.72</v>
      </c>
    </row>
    <row r="120" spans="1:6" s="8" customFormat="1" ht="16.5">
      <c r="A120" s="128"/>
      <c r="B120" s="186" t="s">
        <v>154</v>
      </c>
      <c r="C120" s="166" t="s">
        <v>42</v>
      </c>
      <c r="D120" s="187">
        <v>1.125</v>
      </c>
      <c r="E120" s="63"/>
      <c r="F120" s="109">
        <f>(4*0.4*0.12+0.7*5*0.12)*2</f>
        <v>1.224</v>
      </c>
    </row>
    <row r="121" spans="1:6" s="89" customFormat="1" ht="16.5">
      <c r="A121" s="128"/>
      <c r="B121" s="176" t="s">
        <v>62</v>
      </c>
      <c r="C121" s="147" t="s">
        <v>42</v>
      </c>
      <c r="D121" s="185">
        <v>6.72</v>
      </c>
      <c r="E121" s="63"/>
      <c r="F121" s="110"/>
    </row>
    <row r="122" spans="1:6" s="89" customFormat="1" ht="16.5">
      <c r="A122" s="128"/>
      <c r="B122" s="176" t="s">
        <v>155</v>
      </c>
      <c r="C122" s="147" t="s">
        <v>42</v>
      </c>
      <c r="D122" s="185">
        <v>18.43</v>
      </c>
      <c r="E122" s="63"/>
      <c r="F122" s="110"/>
    </row>
    <row r="123" spans="1:6" s="89" customFormat="1" ht="16.5">
      <c r="A123" s="128"/>
      <c r="B123" s="176" t="s">
        <v>80</v>
      </c>
      <c r="C123" s="147" t="s">
        <v>42</v>
      </c>
      <c r="D123" s="185">
        <v>1.32</v>
      </c>
      <c r="E123" s="63"/>
      <c r="F123" s="110"/>
    </row>
    <row r="124" spans="1:6" s="89" customFormat="1" ht="42.75">
      <c r="A124" s="128"/>
      <c r="B124" s="176" t="s">
        <v>182</v>
      </c>
      <c r="C124" s="147" t="s">
        <v>42</v>
      </c>
      <c r="D124" s="185">
        <f>1.5*1.5</f>
        <v>2.25</v>
      </c>
      <c r="E124" s="63"/>
      <c r="F124" s="110"/>
    </row>
    <row r="125" spans="1:6" s="89" customFormat="1" ht="16.5" customHeight="1">
      <c r="A125" s="91">
        <f>A114+1</f>
        <v>35</v>
      </c>
      <c r="B125" s="182" t="s">
        <v>60</v>
      </c>
      <c r="C125" s="147" t="s">
        <v>42</v>
      </c>
      <c r="D125" s="160">
        <f>D127</f>
        <v>11</v>
      </c>
      <c r="E125" s="63"/>
      <c r="F125" s="90"/>
    </row>
    <row r="126" spans="1:6" s="89" customFormat="1" ht="30" customHeight="1">
      <c r="A126" s="127"/>
      <c r="B126" s="182" t="s">
        <v>61</v>
      </c>
      <c r="C126" s="100" t="s">
        <v>5</v>
      </c>
      <c r="D126" s="95" t="s">
        <v>5</v>
      </c>
      <c r="E126" s="63"/>
      <c r="F126" s="90"/>
    </row>
    <row r="127" spans="1:6" s="89" customFormat="1" ht="16.5">
      <c r="A127" s="142"/>
      <c r="B127" s="176" t="s">
        <v>156</v>
      </c>
      <c r="C127" s="147" t="s">
        <v>42</v>
      </c>
      <c r="D127" s="161">
        <v>11</v>
      </c>
      <c r="E127" s="63"/>
      <c r="F127" s="109">
        <f>45*0.24</f>
        <v>10.799999999999999</v>
      </c>
    </row>
    <row r="128" spans="1:6" s="89" customFormat="1" ht="16.5" customHeight="1">
      <c r="A128" s="91">
        <f>A125+1</f>
        <v>36</v>
      </c>
      <c r="B128" s="182" t="s">
        <v>63</v>
      </c>
      <c r="C128" s="147" t="s">
        <v>7</v>
      </c>
      <c r="D128" s="160">
        <f>SUM(D130:D131)</f>
        <v>15</v>
      </c>
      <c r="E128" s="63"/>
      <c r="F128" s="90"/>
    </row>
    <row r="129" spans="1:6" s="89" customFormat="1" ht="30" customHeight="1">
      <c r="A129" s="143"/>
      <c r="B129" s="182" t="s">
        <v>66</v>
      </c>
      <c r="C129" s="100" t="s">
        <v>5</v>
      </c>
      <c r="D129" s="95" t="s">
        <v>5</v>
      </c>
      <c r="E129" s="63"/>
      <c r="F129" s="90"/>
    </row>
    <row r="130" spans="1:6" s="89" customFormat="1" ht="16.5" customHeight="1">
      <c r="A130" s="144"/>
      <c r="B130" s="183" t="s">
        <v>64</v>
      </c>
      <c r="C130" s="100" t="s">
        <v>7</v>
      </c>
      <c r="D130" s="161">
        <v>10</v>
      </c>
      <c r="E130" s="63"/>
      <c r="F130" s="90"/>
    </row>
    <row r="131" spans="1:6" s="89" customFormat="1" ht="16.5" customHeight="1">
      <c r="A131" s="145"/>
      <c r="B131" s="183" t="s">
        <v>65</v>
      </c>
      <c r="C131" s="147" t="s">
        <v>7</v>
      </c>
      <c r="D131" s="161">
        <v>5</v>
      </c>
      <c r="E131" s="63"/>
      <c r="F131" s="90"/>
    </row>
    <row r="132" spans="1:6" s="89" customFormat="1" ht="16.5" customHeight="1">
      <c r="A132" s="91">
        <f>A128+1</f>
        <v>37</v>
      </c>
      <c r="B132" s="182" t="s">
        <v>67</v>
      </c>
      <c r="C132" s="147" t="s">
        <v>42</v>
      </c>
      <c r="D132" s="160">
        <f>SUM(D133:D133)</f>
        <v>18</v>
      </c>
      <c r="E132" s="63"/>
      <c r="F132" s="90"/>
    </row>
    <row r="133" spans="1:6" s="89" customFormat="1" ht="16.5">
      <c r="A133" s="112"/>
      <c r="B133" s="176" t="s">
        <v>68</v>
      </c>
      <c r="C133" s="147" t="s">
        <v>42</v>
      </c>
      <c r="D133" s="161">
        <v>18</v>
      </c>
      <c r="E133" s="63"/>
      <c r="F133" s="90"/>
    </row>
    <row r="134" spans="1:6" s="8" customFormat="1" ht="48" customHeight="1">
      <c r="A134" s="91"/>
      <c r="B134" s="99" t="s">
        <v>51</v>
      </c>
      <c r="C134" s="100" t="s">
        <v>5</v>
      </c>
      <c r="D134" s="98" t="s">
        <v>5</v>
      </c>
      <c r="E134" s="63"/>
      <c r="F134" s="7" t="s">
        <v>82</v>
      </c>
    </row>
    <row r="135" spans="1:6" s="8" customFormat="1" ht="16.5" customHeight="1">
      <c r="A135" s="91">
        <f>A132+1</f>
        <v>38</v>
      </c>
      <c r="B135" s="188" t="s">
        <v>39</v>
      </c>
      <c r="C135" s="147" t="s">
        <v>7</v>
      </c>
      <c r="D135" s="160">
        <f>D136</f>
        <v>8</v>
      </c>
      <c r="E135" s="63"/>
      <c r="F135" s="55"/>
    </row>
    <row r="136" spans="1:6" s="8" customFormat="1" ht="16.5" customHeight="1">
      <c r="A136" s="92"/>
      <c r="B136" s="189" t="s">
        <v>48</v>
      </c>
      <c r="C136" s="147" t="s">
        <v>7</v>
      </c>
      <c r="D136" s="156">
        <v>8</v>
      </c>
      <c r="E136" s="63"/>
      <c r="F136" s="55"/>
    </row>
    <row r="137" spans="1:6" s="8" customFormat="1" ht="16.5" customHeight="1">
      <c r="A137" s="91">
        <f>A135+1</f>
        <v>39</v>
      </c>
      <c r="B137" s="188" t="s">
        <v>58</v>
      </c>
      <c r="C137" s="147" t="s">
        <v>7</v>
      </c>
      <c r="D137" s="160">
        <f>SUM(D139:D146)</f>
        <v>16</v>
      </c>
      <c r="E137" s="63"/>
      <c r="F137" s="55"/>
    </row>
    <row r="138" spans="1:6" s="8" customFormat="1" ht="15.75" customHeight="1">
      <c r="A138" s="127"/>
      <c r="B138" s="188" t="s">
        <v>59</v>
      </c>
      <c r="C138" s="100" t="s">
        <v>5</v>
      </c>
      <c r="D138" s="98" t="s">
        <v>5</v>
      </c>
      <c r="E138" s="63"/>
      <c r="F138" s="55"/>
    </row>
    <row r="139" spans="1:6" s="113" customFormat="1" ht="15.75" customHeight="1">
      <c r="A139" s="128"/>
      <c r="B139" s="189" t="s">
        <v>157</v>
      </c>
      <c r="C139" s="147" t="s">
        <v>7</v>
      </c>
      <c r="D139" s="156">
        <v>1</v>
      </c>
      <c r="E139" s="115"/>
      <c r="F139" s="114"/>
    </row>
    <row r="140" spans="1:6" s="113" customFormat="1" ht="15.75" customHeight="1">
      <c r="A140" s="128"/>
      <c r="B140" s="189" t="s">
        <v>158</v>
      </c>
      <c r="C140" s="147" t="s">
        <v>7</v>
      </c>
      <c r="D140" s="156">
        <v>1</v>
      </c>
      <c r="E140" s="115"/>
      <c r="F140" s="114"/>
    </row>
    <row r="141" spans="1:6" s="113" customFormat="1" ht="15.75" customHeight="1">
      <c r="A141" s="128"/>
      <c r="B141" s="189" t="s">
        <v>159</v>
      </c>
      <c r="C141" s="147" t="s">
        <v>7</v>
      </c>
      <c r="D141" s="156">
        <v>2</v>
      </c>
      <c r="E141" s="115"/>
      <c r="F141" s="114"/>
    </row>
    <row r="142" spans="1:6" s="113" customFormat="1" ht="16.5" customHeight="1">
      <c r="A142" s="128"/>
      <c r="B142" s="189" t="s">
        <v>160</v>
      </c>
      <c r="C142" s="147" t="s">
        <v>7</v>
      </c>
      <c r="D142" s="156">
        <v>5</v>
      </c>
      <c r="E142" s="115"/>
      <c r="F142" s="114"/>
    </row>
    <row r="143" spans="1:6" s="113" customFormat="1" ht="15.75" customHeight="1">
      <c r="A143" s="128"/>
      <c r="B143" s="189" t="s">
        <v>161</v>
      </c>
      <c r="C143" s="147" t="s">
        <v>7</v>
      </c>
      <c r="D143" s="156">
        <v>1</v>
      </c>
      <c r="E143" s="115"/>
      <c r="F143" s="114"/>
    </row>
    <row r="144" spans="1:6" s="113" customFormat="1" ht="15.75" customHeight="1">
      <c r="A144" s="128"/>
      <c r="B144" s="189" t="s">
        <v>162</v>
      </c>
      <c r="C144" s="147" t="s">
        <v>7</v>
      </c>
      <c r="D144" s="156">
        <v>1</v>
      </c>
      <c r="E144" s="115"/>
      <c r="F144" s="114"/>
    </row>
    <row r="145" spans="1:6" s="113" customFormat="1" ht="15.75" customHeight="1">
      <c r="A145" s="128"/>
      <c r="B145" s="189" t="s">
        <v>163</v>
      </c>
      <c r="C145" s="147" t="s">
        <v>7</v>
      </c>
      <c r="D145" s="156">
        <v>3</v>
      </c>
      <c r="E145" s="115"/>
      <c r="F145" s="114"/>
    </row>
    <row r="146" spans="1:6" s="113" customFormat="1" ht="15.75" customHeight="1">
      <c r="A146" s="128"/>
      <c r="B146" s="189" t="s">
        <v>164</v>
      </c>
      <c r="C146" s="147" t="s">
        <v>7</v>
      </c>
      <c r="D146" s="156">
        <v>2</v>
      </c>
      <c r="E146" s="115"/>
      <c r="F146" s="114"/>
    </row>
    <row r="147" spans="1:6" s="8" customFormat="1" ht="15">
      <c r="A147" s="91">
        <f>A137+1</f>
        <v>40</v>
      </c>
      <c r="B147" s="188" t="s">
        <v>165</v>
      </c>
      <c r="C147" s="147" t="s">
        <v>7</v>
      </c>
      <c r="D147" s="160">
        <f>D148</f>
        <v>27</v>
      </c>
      <c r="E147" s="63"/>
      <c r="F147" s="55"/>
    </row>
    <row r="148" spans="1:6" s="8" customFormat="1" ht="75" customHeight="1">
      <c r="A148" s="91"/>
      <c r="B148" s="188" t="s">
        <v>149</v>
      </c>
      <c r="C148" s="147" t="s">
        <v>7</v>
      </c>
      <c r="D148" s="156">
        <v>27</v>
      </c>
      <c r="E148" s="63"/>
      <c r="F148" s="55"/>
    </row>
    <row r="149" spans="1:6" s="8" customFormat="1" ht="18" customHeight="1">
      <c r="A149" s="58"/>
      <c r="B149" s="56" t="s">
        <v>30</v>
      </c>
      <c r="C149" s="69" t="s">
        <v>5</v>
      </c>
      <c r="D149" s="70" t="s">
        <v>5</v>
      </c>
      <c r="E149" s="63"/>
      <c r="F149" s="55"/>
    </row>
    <row r="150" spans="1:6" s="8" customFormat="1" ht="48.75" customHeight="1">
      <c r="A150" s="92"/>
      <c r="B150" s="99" t="s">
        <v>50</v>
      </c>
      <c r="C150" s="100" t="s">
        <v>5</v>
      </c>
      <c r="D150" s="95" t="s">
        <v>5</v>
      </c>
      <c r="E150" s="63"/>
      <c r="F150" s="55"/>
    </row>
    <row r="151" spans="1:6" s="8" customFormat="1" ht="30" customHeight="1">
      <c r="A151" s="91">
        <f>A147+1</f>
        <v>41</v>
      </c>
      <c r="B151" s="188" t="s">
        <v>55</v>
      </c>
      <c r="C151" s="147" t="s">
        <v>14</v>
      </c>
      <c r="D151" s="160">
        <f>SUM(D153:D162)</f>
        <v>53</v>
      </c>
      <c r="E151" s="63"/>
      <c r="F151" s="55"/>
    </row>
    <row r="152" spans="1:6" s="8" customFormat="1" ht="60" customHeight="1">
      <c r="A152" s="127"/>
      <c r="B152" s="188" t="s">
        <v>180</v>
      </c>
      <c r="C152" s="100" t="s">
        <v>5</v>
      </c>
      <c r="D152" s="95" t="s">
        <v>5</v>
      </c>
      <c r="E152" s="63"/>
      <c r="F152" s="61"/>
    </row>
    <row r="153" spans="1:6" s="89" customFormat="1" ht="16.5" customHeight="1">
      <c r="A153" s="128"/>
      <c r="B153" s="189" t="s">
        <v>181</v>
      </c>
      <c r="C153" s="147" t="s">
        <v>14</v>
      </c>
      <c r="D153" s="156">
        <v>44</v>
      </c>
      <c r="E153" s="63"/>
      <c r="F153" s="61"/>
    </row>
    <row r="154" spans="1:6" s="89" customFormat="1" ht="16.5" customHeight="1">
      <c r="A154" s="128"/>
      <c r="B154" s="189" t="s">
        <v>97</v>
      </c>
      <c r="C154" s="147" t="s">
        <v>14</v>
      </c>
      <c r="D154" s="156">
        <v>1</v>
      </c>
      <c r="E154" s="63"/>
      <c r="F154" s="61"/>
    </row>
    <row r="155" spans="1:6" s="89" customFormat="1" ht="16.5" customHeight="1">
      <c r="A155" s="128"/>
      <c r="B155" s="189" t="s">
        <v>98</v>
      </c>
      <c r="C155" s="147" t="s">
        <v>14</v>
      </c>
      <c r="D155" s="156">
        <v>1</v>
      </c>
      <c r="E155" s="63"/>
      <c r="F155" s="61"/>
    </row>
    <row r="156" spans="1:6" s="89" customFormat="1" ht="16.5" customHeight="1">
      <c r="A156" s="128"/>
      <c r="B156" s="189" t="s">
        <v>99</v>
      </c>
      <c r="C156" s="147" t="s">
        <v>14</v>
      </c>
      <c r="D156" s="156">
        <v>1</v>
      </c>
      <c r="E156" s="63"/>
      <c r="F156" s="61"/>
    </row>
    <row r="157" spans="1:6" s="89" customFormat="1" ht="16.5" customHeight="1">
      <c r="A157" s="128"/>
      <c r="B157" s="189" t="s">
        <v>100</v>
      </c>
      <c r="C157" s="147" t="s">
        <v>14</v>
      </c>
      <c r="D157" s="156">
        <v>1</v>
      </c>
      <c r="E157" s="63"/>
      <c r="F157" s="61"/>
    </row>
    <row r="158" spans="1:6" s="89" customFormat="1" ht="16.5" customHeight="1">
      <c r="A158" s="128"/>
      <c r="B158" s="189" t="s">
        <v>101</v>
      </c>
      <c r="C158" s="147" t="s">
        <v>14</v>
      </c>
      <c r="D158" s="156">
        <v>1</v>
      </c>
      <c r="E158" s="63"/>
      <c r="F158" s="61"/>
    </row>
    <row r="159" spans="1:6" s="89" customFormat="1" ht="16.5" customHeight="1">
      <c r="A159" s="128"/>
      <c r="B159" s="189" t="s">
        <v>102</v>
      </c>
      <c r="C159" s="147" t="s">
        <v>14</v>
      </c>
      <c r="D159" s="156">
        <v>1</v>
      </c>
      <c r="E159" s="63"/>
      <c r="F159" s="61"/>
    </row>
    <row r="160" spans="1:6" s="89" customFormat="1" ht="16.5" customHeight="1">
      <c r="A160" s="128"/>
      <c r="B160" s="189" t="s">
        <v>103</v>
      </c>
      <c r="C160" s="147" t="s">
        <v>14</v>
      </c>
      <c r="D160" s="156">
        <v>1</v>
      </c>
      <c r="E160" s="63"/>
      <c r="F160" s="61"/>
    </row>
    <row r="161" spans="1:16" s="89" customFormat="1" ht="16.5" customHeight="1">
      <c r="A161" s="128"/>
      <c r="B161" s="189" t="s">
        <v>104</v>
      </c>
      <c r="C161" s="147" t="s">
        <v>14</v>
      </c>
      <c r="D161" s="156">
        <v>1</v>
      </c>
      <c r="E161" s="63"/>
      <c r="F161" s="61"/>
    </row>
    <row r="162" spans="1:16" s="89" customFormat="1" ht="16.5" customHeight="1">
      <c r="A162" s="128"/>
      <c r="B162" s="189" t="s">
        <v>105</v>
      </c>
      <c r="C162" s="147" t="s">
        <v>14</v>
      </c>
      <c r="D162" s="156">
        <v>1</v>
      </c>
      <c r="E162" s="63"/>
      <c r="F162" s="61"/>
    </row>
    <row r="163" spans="1:16" s="8" customFormat="1" ht="16.5">
      <c r="A163" s="142"/>
      <c r="B163" s="189" t="s">
        <v>106</v>
      </c>
      <c r="C163" s="147" t="s">
        <v>43</v>
      </c>
      <c r="D163" s="150">
        <f>0.131*D151</f>
        <v>6.9430000000000005</v>
      </c>
      <c r="E163" s="63"/>
      <c r="F163" s="55"/>
    </row>
    <row r="164" spans="1:16" s="89" customFormat="1" ht="48" customHeight="1">
      <c r="A164" s="91"/>
      <c r="B164" s="96" t="s">
        <v>56</v>
      </c>
      <c r="C164" s="97" t="s">
        <v>5</v>
      </c>
      <c r="D164" s="98" t="s">
        <v>5</v>
      </c>
      <c r="E164" s="63"/>
      <c r="F164" s="90"/>
    </row>
    <row r="165" spans="1:16" s="89" customFormat="1" ht="16.5" customHeight="1">
      <c r="A165" s="91">
        <f>A151+1</f>
        <v>42</v>
      </c>
      <c r="B165" s="188" t="s">
        <v>78</v>
      </c>
      <c r="C165" s="147" t="s">
        <v>14</v>
      </c>
      <c r="D165" s="160">
        <f>D166</f>
        <v>20</v>
      </c>
      <c r="E165" s="63"/>
      <c r="F165" s="90"/>
    </row>
    <row r="166" spans="1:16" s="89" customFormat="1" ht="30.75" customHeight="1">
      <c r="A166" s="127"/>
      <c r="B166" s="188" t="s">
        <v>146</v>
      </c>
      <c r="C166" s="147" t="s">
        <v>14</v>
      </c>
      <c r="D166" s="156">
        <f>9+11</f>
        <v>20</v>
      </c>
      <c r="E166" s="63"/>
      <c r="F166" s="90"/>
    </row>
    <row r="167" spans="1:16" s="89" customFormat="1" ht="16.5">
      <c r="A167" s="142"/>
      <c r="B167" s="189" t="s">
        <v>96</v>
      </c>
      <c r="C167" s="147" t="s">
        <v>43</v>
      </c>
      <c r="D167" s="190">
        <f>0.095*D166</f>
        <v>1.9</v>
      </c>
      <c r="E167" s="63"/>
      <c r="F167" s="90"/>
    </row>
    <row r="168" spans="1:16" s="89" customFormat="1" ht="16.5" customHeight="1">
      <c r="A168" s="91">
        <f>A165+1</f>
        <v>43</v>
      </c>
      <c r="B168" s="188" t="s">
        <v>75</v>
      </c>
      <c r="C168" s="147" t="s">
        <v>14</v>
      </c>
      <c r="D168" s="160">
        <f>D169</f>
        <v>45</v>
      </c>
      <c r="E168" s="63"/>
      <c r="F168" s="90"/>
    </row>
    <row r="169" spans="1:16" s="89" customFormat="1" ht="30" customHeight="1">
      <c r="A169" s="127"/>
      <c r="B169" s="188" t="s">
        <v>74</v>
      </c>
      <c r="C169" s="147" t="s">
        <v>14</v>
      </c>
      <c r="D169" s="156">
        <v>45</v>
      </c>
      <c r="E169" s="63"/>
      <c r="F169" s="90"/>
    </row>
    <row r="170" spans="1:16" s="89" customFormat="1" ht="16.5">
      <c r="A170" s="142"/>
      <c r="B170" s="189" t="s">
        <v>95</v>
      </c>
      <c r="C170" s="147" t="s">
        <v>43</v>
      </c>
      <c r="D170" s="156">
        <f>D169*0.087</f>
        <v>3.9149999999999996</v>
      </c>
      <c r="E170" s="63"/>
      <c r="F170" s="90"/>
    </row>
    <row r="171" spans="1:16" s="89" customFormat="1" ht="16.5" customHeight="1">
      <c r="A171" s="91">
        <f>A168+1</f>
        <v>44</v>
      </c>
      <c r="B171" s="188" t="s">
        <v>76</v>
      </c>
      <c r="C171" s="147" t="s">
        <v>14</v>
      </c>
      <c r="D171" s="160">
        <f>D172</f>
        <v>8</v>
      </c>
      <c r="E171" s="63"/>
      <c r="F171" s="90"/>
    </row>
    <row r="172" spans="1:16" s="89" customFormat="1" ht="30" customHeight="1">
      <c r="A172" s="127"/>
      <c r="B172" s="188" t="s">
        <v>77</v>
      </c>
      <c r="C172" s="147" t="s">
        <v>14</v>
      </c>
      <c r="D172" s="156">
        <v>8</v>
      </c>
      <c r="E172" s="63"/>
      <c r="F172" s="90"/>
    </row>
    <row r="173" spans="1:16" s="89" customFormat="1" ht="16.5">
      <c r="A173" s="142"/>
      <c r="B173" s="189" t="s">
        <v>94</v>
      </c>
      <c r="C173" s="147" t="s">
        <v>43</v>
      </c>
      <c r="D173" s="156">
        <f>0.043*D172</f>
        <v>0.34399999999999997</v>
      </c>
      <c r="E173" s="63"/>
      <c r="F173" s="90"/>
    </row>
    <row r="174" spans="1:16" ht="48" customHeight="1">
      <c r="A174" s="105"/>
      <c r="B174" s="96" t="s">
        <v>83</v>
      </c>
      <c r="C174" s="97" t="s">
        <v>5</v>
      </c>
      <c r="D174" s="95" t="s">
        <v>5</v>
      </c>
      <c r="E174" s="65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</row>
    <row r="175" spans="1:16" ht="16.5" customHeight="1">
      <c r="A175" s="91">
        <f>A171+1</f>
        <v>45</v>
      </c>
      <c r="B175" s="158" t="s">
        <v>84</v>
      </c>
      <c r="C175" s="147" t="s">
        <v>42</v>
      </c>
      <c r="D175" s="160">
        <f>SUM(D176:D178)</f>
        <v>225</v>
      </c>
      <c r="E175" s="65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</row>
    <row r="176" spans="1:16" ht="45" customHeight="1">
      <c r="A176" s="127"/>
      <c r="B176" s="158" t="s">
        <v>144</v>
      </c>
      <c r="C176" s="147" t="s">
        <v>42</v>
      </c>
      <c r="D176" s="181">
        <f>88+53+19+4+4</f>
        <v>168</v>
      </c>
      <c r="E176" s="65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</row>
    <row r="177" spans="1:16" s="87" customFormat="1" ht="45" customHeight="1">
      <c r="A177" s="128"/>
      <c r="B177" s="158" t="s">
        <v>145</v>
      </c>
      <c r="C177" s="147" t="s">
        <v>42</v>
      </c>
      <c r="D177" s="181">
        <f>16+23</f>
        <v>39</v>
      </c>
      <c r="E177" s="65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</row>
    <row r="178" spans="1:16" ht="45" customHeight="1">
      <c r="A178" s="142"/>
      <c r="B178" s="176" t="s">
        <v>93</v>
      </c>
      <c r="C178" s="147" t="s">
        <v>42</v>
      </c>
      <c r="D178" s="181">
        <v>18</v>
      </c>
      <c r="E178" s="65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</row>
    <row r="179" spans="1:16" ht="48" customHeight="1">
      <c r="A179" s="91"/>
      <c r="B179" s="96" t="s">
        <v>85</v>
      </c>
      <c r="C179" s="97" t="s">
        <v>5</v>
      </c>
      <c r="D179" s="98" t="s">
        <v>5</v>
      </c>
      <c r="E179" s="65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</row>
    <row r="180" spans="1:16" ht="16.5" customHeight="1">
      <c r="A180" s="91">
        <f>A175+1</f>
        <v>46</v>
      </c>
      <c r="B180" s="158" t="s">
        <v>86</v>
      </c>
      <c r="C180" s="147" t="s">
        <v>14</v>
      </c>
      <c r="D180" s="160">
        <f>SUM(D182:D182)</f>
        <v>60</v>
      </c>
      <c r="E180" s="65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</row>
    <row r="181" spans="1:16" ht="30" customHeight="1">
      <c r="A181" s="127"/>
      <c r="B181" s="158" t="s">
        <v>87</v>
      </c>
      <c r="C181" s="97" t="s">
        <v>5</v>
      </c>
      <c r="D181" s="98" t="s">
        <v>5</v>
      </c>
      <c r="E181" s="65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</row>
    <row r="182" spans="1:16" ht="16.5" customHeight="1">
      <c r="A182" s="128"/>
      <c r="B182" s="191" t="s">
        <v>92</v>
      </c>
      <c r="C182" s="147" t="s">
        <v>14</v>
      </c>
      <c r="D182" s="170">
        <f>3.6+17+31.4+1+3+4</f>
        <v>60</v>
      </c>
      <c r="E182" s="65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</row>
    <row r="183" spans="1:16" ht="17.25" thickBot="1">
      <c r="A183" s="192"/>
      <c r="B183" s="193" t="s">
        <v>166</v>
      </c>
      <c r="C183" s="194" t="s">
        <v>43</v>
      </c>
      <c r="D183" s="195">
        <f>0.039*D180</f>
        <v>2.34</v>
      </c>
      <c r="E183" s="65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</row>
    <row r="184" spans="1:16" ht="12.75" thickTop="1">
      <c r="A184" s="54"/>
      <c r="B184" s="15"/>
      <c r="C184" s="17"/>
      <c r="D184" s="89"/>
      <c r="E184" s="65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</row>
    <row r="185" spans="1:16">
      <c r="A185" s="54"/>
      <c r="B185" s="14"/>
      <c r="C185" s="54"/>
      <c r="D185" s="89"/>
      <c r="E185" s="65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</row>
    <row r="186" spans="1:16">
      <c r="A186" s="54"/>
      <c r="B186" s="14"/>
      <c r="C186" s="54"/>
      <c r="D186" s="89"/>
      <c r="E186" s="65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</row>
    <row r="187" spans="1:16">
      <c r="A187" s="54"/>
      <c r="B187" s="16"/>
      <c r="C187" s="54"/>
      <c r="D187" s="89"/>
      <c r="E187" s="65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</row>
    <row r="188" spans="1:16">
      <c r="A188" s="12"/>
      <c r="B188" s="16"/>
      <c r="C188" s="54"/>
      <c r="D188" s="89"/>
      <c r="E188" s="65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</row>
    <row r="189" spans="1:16">
      <c r="A189" s="54"/>
      <c r="B189" s="15"/>
      <c r="C189" s="54"/>
      <c r="D189" s="89"/>
      <c r="E189" s="65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</row>
    <row r="190" spans="1:16" ht="15">
      <c r="A190" s="18"/>
      <c r="B190" s="16"/>
      <c r="C190" s="54"/>
      <c r="D190" s="89"/>
      <c r="E190" s="65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</row>
    <row r="191" spans="1:16" ht="15">
      <c r="A191" s="18"/>
      <c r="B191" s="14"/>
      <c r="C191" s="54"/>
      <c r="D191" s="89"/>
      <c r="E191" s="65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</row>
    <row r="192" spans="1:16" ht="15">
      <c r="A192" s="18"/>
      <c r="B192" s="15"/>
      <c r="C192" s="19"/>
      <c r="D192" s="89"/>
      <c r="E192" s="65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</row>
    <row r="193" spans="1:16" ht="15">
      <c r="A193" s="18"/>
      <c r="B193" s="20"/>
      <c r="C193" s="19"/>
      <c r="D193" s="89"/>
      <c r="E193" s="65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</row>
    <row r="194" spans="1:16" ht="15">
      <c r="A194" s="18"/>
      <c r="B194" s="20"/>
      <c r="C194" s="19"/>
      <c r="D194" s="89"/>
      <c r="E194" s="65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</row>
    <row r="195" spans="1:16" ht="15">
      <c r="A195" s="18"/>
      <c r="B195" s="20"/>
      <c r="C195" s="19"/>
      <c r="D195" s="89"/>
      <c r="E195" s="65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</row>
    <row r="196" spans="1:16" ht="15">
      <c r="A196" s="18"/>
      <c r="B196" s="20"/>
      <c r="C196" s="19"/>
      <c r="D196" s="89"/>
      <c r="E196" s="65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</row>
    <row r="197" spans="1:16" ht="15">
      <c r="A197" s="18"/>
      <c r="B197" s="20"/>
      <c r="C197" s="19"/>
      <c r="D197" s="89"/>
      <c r="E197" s="65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</row>
    <row r="198" spans="1:16" ht="15">
      <c r="A198" s="18"/>
      <c r="B198" s="20"/>
      <c r="C198" s="19"/>
      <c r="D198" s="89"/>
      <c r="E198" s="65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</row>
    <row r="199" spans="1:16" ht="15">
      <c r="A199" s="18"/>
      <c r="B199" s="20"/>
      <c r="C199" s="19"/>
      <c r="D199" s="89"/>
      <c r="E199" s="65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</row>
    <row r="200" spans="1:16" ht="15">
      <c r="A200" s="18"/>
      <c r="B200" s="20"/>
      <c r="C200" s="19"/>
      <c r="D200" s="89"/>
      <c r="E200" s="65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</row>
    <row r="201" spans="1:16" ht="15">
      <c r="A201" s="18"/>
      <c r="B201" s="20"/>
      <c r="C201" s="19"/>
      <c r="D201" s="89"/>
      <c r="E201" s="65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</row>
    <row r="202" spans="1:16" ht="15">
      <c r="A202" s="18"/>
      <c r="B202" s="20"/>
      <c r="C202" s="19"/>
      <c r="D202" s="89"/>
      <c r="E202" s="65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</row>
    <row r="203" spans="1:16" ht="15">
      <c r="A203" s="18"/>
      <c r="B203" s="20"/>
      <c r="C203" s="19"/>
      <c r="D203" s="89"/>
      <c r="E203" s="65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</row>
    <row r="204" spans="1:16" ht="15">
      <c r="A204" s="18"/>
      <c r="B204" s="20"/>
      <c r="C204" s="19"/>
      <c r="D204" s="89"/>
      <c r="E204" s="65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</row>
    <row r="205" spans="1:16" ht="15">
      <c r="A205" s="18"/>
      <c r="B205" s="20"/>
      <c r="C205" s="19"/>
      <c r="D205" s="89"/>
      <c r="E205" s="65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</row>
    <row r="206" spans="1:16" ht="15">
      <c r="A206" s="18"/>
      <c r="B206" s="20"/>
      <c r="C206" s="19"/>
      <c r="D206" s="89"/>
      <c r="E206" s="65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</row>
    <row r="207" spans="1:16" ht="15">
      <c r="A207" s="18"/>
      <c r="B207" s="20"/>
      <c r="C207" s="19"/>
      <c r="D207" s="89"/>
      <c r="E207" s="65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</row>
    <row r="208" spans="1:16" ht="15">
      <c r="A208" s="18"/>
      <c r="B208" s="20"/>
      <c r="C208" s="19"/>
      <c r="D208" s="89"/>
      <c r="E208" s="65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</row>
    <row r="209" spans="1:16" ht="15">
      <c r="A209" s="18"/>
      <c r="B209" s="20"/>
      <c r="C209" s="19"/>
      <c r="D209" s="89"/>
      <c r="E209" s="65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</row>
    <row r="210" spans="1:16" ht="15">
      <c r="A210" s="18"/>
      <c r="B210" s="20"/>
      <c r="C210" s="19"/>
      <c r="D210" s="89"/>
      <c r="E210" s="65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</row>
    <row r="211" spans="1:16" ht="15">
      <c r="A211" s="18"/>
      <c r="B211" s="20"/>
      <c r="C211" s="19"/>
      <c r="D211" s="89"/>
      <c r="E211" s="65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</row>
    <row r="212" spans="1:16" ht="15">
      <c r="A212" s="18"/>
      <c r="B212" s="20"/>
      <c r="C212" s="19"/>
      <c r="D212" s="89"/>
      <c r="E212" s="65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</row>
    <row r="213" spans="1:16" ht="15">
      <c r="A213" s="18"/>
      <c r="B213" s="20"/>
      <c r="C213" s="19"/>
      <c r="D213" s="89"/>
      <c r="E213" s="65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</row>
    <row r="214" spans="1:16" ht="15">
      <c r="A214" s="18"/>
      <c r="B214" s="20"/>
      <c r="C214" s="19"/>
      <c r="D214" s="89"/>
      <c r="E214" s="65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</row>
    <row r="215" spans="1:16" ht="15">
      <c r="A215" s="18"/>
      <c r="B215" s="20"/>
      <c r="C215" s="19"/>
      <c r="D215" s="89"/>
      <c r="E215" s="65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</row>
    <row r="216" spans="1:16" ht="15">
      <c r="A216" s="18"/>
      <c r="B216" s="20"/>
      <c r="C216" s="19"/>
      <c r="D216" s="89"/>
      <c r="E216" s="65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</row>
    <row r="217" spans="1:16" ht="15">
      <c r="A217" s="18"/>
      <c r="B217" s="20"/>
      <c r="C217" s="19"/>
      <c r="D217" s="89"/>
      <c r="E217" s="65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</row>
    <row r="218" spans="1:16" ht="15">
      <c r="A218" s="18"/>
      <c r="B218" s="20"/>
      <c r="C218" s="19"/>
      <c r="D218" s="89"/>
      <c r="E218" s="65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</row>
    <row r="219" spans="1:16" ht="15">
      <c r="A219" s="18"/>
      <c r="B219" s="20"/>
      <c r="C219" s="19"/>
      <c r="D219" s="89"/>
      <c r="E219" s="65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</row>
    <row r="220" spans="1:16" ht="15">
      <c r="A220" s="18"/>
      <c r="B220" s="20"/>
      <c r="C220" s="19"/>
      <c r="D220" s="89"/>
      <c r="E220" s="65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</row>
    <row r="221" spans="1:16" ht="15">
      <c r="A221" s="18"/>
      <c r="B221" s="20"/>
      <c r="C221" s="19"/>
      <c r="D221" s="89"/>
      <c r="E221" s="65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</row>
    <row r="222" spans="1:16" ht="15">
      <c r="A222" s="18"/>
      <c r="B222" s="20"/>
      <c r="C222" s="19"/>
      <c r="D222" s="89"/>
      <c r="E222" s="65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</row>
    <row r="223" spans="1:16" ht="15">
      <c r="A223" s="18"/>
      <c r="B223" s="20"/>
      <c r="C223" s="19"/>
      <c r="D223" s="89"/>
      <c r="E223" s="65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</row>
    <row r="224" spans="1:16" ht="15">
      <c r="A224" s="18"/>
      <c r="B224" s="20"/>
      <c r="C224" s="19"/>
      <c r="D224" s="89"/>
      <c r="E224" s="65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</row>
    <row r="225" spans="1:16" ht="15">
      <c r="A225" s="18"/>
      <c r="B225" s="20"/>
      <c r="C225" s="19"/>
      <c r="D225" s="89"/>
      <c r="E225" s="65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</row>
    <row r="226" spans="1:16" ht="15">
      <c r="A226" s="18"/>
      <c r="B226" s="20"/>
      <c r="C226" s="19"/>
      <c r="D226" s="89"/>
      <c r="E226" s="65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</row>
    <row r="227" spans="1:16" ht="15">
      <c r="A227" s="18"/>
      <c r="B227" s="20"/>
      <c r="C227" s="19"/>
      <c r="D227" s="89"/>
      <c r="E227" s="65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</row>
    <row r="228" spans="1:16" ht="15">
      <c r="A228" s="18"/>
      <c r="B228" s="20"/>
      <c r="C228" s="19"/>
      <c r="D228" s="89"/>
      <c r="E228" s="65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</row>
    <row r="229" spans="1:16" ht="15">
      <c r="A229" s="18"/>
      <c r="B229" s="20"/>
      <c r="C229" s="19"/>
      <c r="D229" s="89"/>
      <c r="E229" s="65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</row>
    <row r="230" spans="1:16" ht="15">
      <c r="A230" s="18"/>
      <c r="B230" s="20"/>
      <c r="C230" s="19"/>
      <c r="D230" s="89"/>
      <c r="E230" s="65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</row>
    <row r="231" spans="1:16" ht="15">
      <c r="A231" s="18"/>
      <c r="B231" s="20"/>
      <c r="C231" s="19"/>
      <c r="D231" s="89"/>
      <c r="E231" s="65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</row>
    <row r="232" spans="1:16" ht="15">
      <c r="A232" s="18"/>
      <c r="B232" s="20"/>
      <c r="C232" s="19"/>
      <c r="D232" s="89"/>
      <c r="E232" s="65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</row>
    <row r="233" spans="1:16" ht="15">
      <c r="A233" s="18"/>
      <c r="B233" s="20"/>
      <c r="C233" s="19"/>
      <c r="D233" s="89"/>
      <c r="E233" s="65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</row>
    <row r="234" spans="1:16" ht="15">
      <c r="A234" s="18"/>
      <c r="B234" s="20"/>
      <c r="C234" s="19"/>
      <c r="D234" s="89"/>
      <c r="E234" s="65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</row>
    <row r="235" spans="1:16" ht="15">
      <c r="A235" s="18"/>
      <c r="B235" s="20"/>
      <c r="C235" s="19"/>
      <c r="D235" s="89"/>
      <c r="E235" s="65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</row>
    <row r="236" spans="1:16" ht="15">
      <c r="A236" s="18"/>
      <c r="B236" s="20"/>
      <c r="C236" s="19"/>
      <c r="D236" s="89"/>
      <c r="E236" s="65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</row>
    <row r="237" spans="1:16" ht="15">
      <c r="A237" s="18"/>
      <c r="B237" s="20"/>
      <c r="C237" s="19"/>
      <c r="D237" s="89"/>
      <c r="E237" s="65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</row>
    <row r="238" spans="1:16" ht="15">
      <c r="A238" s="18"/>
      <c r="B238" s="20"/>
      <c r="C238" s="19"/>
      <c r="D238" s="89"/>
      <c r="E238" s="65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</row>
    <row r="239" spans="1:16" ht="15">
      <c r="A239" s="18"/>
      <c r="B239" s="20"/>
      <c r="C239" s="19"/>
      <c r="D239" s="89"/>
      <c r="E239" s="65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</row>
    <row r="240" spans="1:16" ht="15">
      <c r="A240" s="18"/>
      <c r="B240" s="20"/>
      <c r="C240" s="19"/>
      <c r="D240" s="89"/>
      <c r="E240" s="65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</row>
    <row r="241" spans="1:16" ht="15">
      <c r="A241" s="18"/>
      <c r="B241" s="89"/>
      <c r="C241" s="19"/>
      <c r="D241" s="89"/>
      <c r="E241" s="65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</row>
    <row r="242" spans="1:16" ht="15">
      <c r="A242" s="18"/>
      <c r="B242" s="22"/>
      <c r="C242" s="19"/>
      <c r="D242" s="89"/>
      <c r="E242" s="65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</row>
    <row r="243" spans="1:16" ht="15">
      <c r="A243" s="18"/>
      <c r="B243" s="23"/>
      <c r="C243" s="19"/>
      <c r="D243" s="89"/>
      <c r="E243" s="65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</row>
    <row r="244" spans="1:16" ht="15">
      <c r="A244" s="18"/>
      <c r="B244" s="20"/>
      <c r="C244" s="19"/>
      <c r="D244" s="89"/>
      <c r="E244" s="65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</row>
    <row r="245" spans="1:16" ht="15">
      <c r="A245" s="18"/>
      <c r="B245" s="24"/>
      <c r="C245" s="19"/>
      <c r="D245" s="89"/>
      <c r="E245" s="65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</row>
    <row r="246" spans="1:16" ht="15">
      <c r="A246" s="18"/>
      <c r="B246" s="24"/>
      <c r="C246" s="19"/>
      <c r="D246" s="89"/>
      <c r="E246" s="65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</row>
    <row r="247" spans="1:16" ht="15">
      <c r="A247" s="18"/>
      <c r="B247" s="24"/>
      <c r="C247" s="19"/>
      <c r="D247" s="89"/>
      <c r="E247" s="65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</row>
    <row r="248" spans="1:16" ht="15">
      <c r="A248" s="18"/>
      <c r="B248" s="20"/>
      <c r="C248" s="19"/>
      <c r="D248" s="89"/>
      <c r="E248" s="65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</row>
    <row r="249" spans="1:16" ht="15">
      <c r="A249" s="18"/>
      <c r="B249" s="24"/>
      <c r="C249" s="19"/>
      <c r="D249" s="89"/>
      <c r="E249" s="65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</row>
    <row r="250" spans="1:16" ht="15">
      <c r="A250" s="18"/>
      <c r="B250" s="20"/>
      <c r="C250" s="19"/>
      <c r="D250" s="89"/>
      <c r="E250" s="65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</row>
    <row r="251" spans="1:16" ht="15">
      <c r="A251" s="18"/>
      <c r="B251" s="24"/>
      <c r="C251" s="19"/>
      <c r="D251" s="89"/>
      <c r="E251" s="65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</row>
    <row r="252" spans="1:16" ht="15">
      <c r="A252" s="18"/>
      <c r="B252" s="24"/>
      <c r="C252" s="19"/>
      <c r="D252" s="89"/>
      <c r="E252" s="65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</row>
    <row r="253" spans="1:16" ht="15">
      <c r="A253" s="18"/>
      <c r="B253" s="24"/>
      <c r="C253" s="19"/>
      <c r="D253" s="89"/>
      <c r="E253" s="65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</row>
    <row r="254" spans="1:16" ht="15">
      <c r="A254" s="18"/>
      <c r="B254" s="24"/>
      <c r="C254" s="19"/>
      <c r="D254" s="89"/>
      <c r="E254" s="65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</row>
    <row r="255" spans="1:16" ht="15">
      <c r="A255" s="18"/>
      <c r="B255" s="20"/>
      <c r="C255" s="19"/>
      <c r="D255" s="60"/>
      <c r="E255" s="65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</row>
    <row r="256" spans="1:16" ht="15">
      <c r="A256" s="18"/>
      <c r="B256" s="20"/>
      <c r="C256" s="19"/>
      <c r="D256" s="60"/>
      <c r="E256" s="65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</row>
    <row r="257" spans="1:16" ht="15">
      <c r="A257" s="18"/>
      <c r="B257" s="20"/>
      <c r="C257" s="19"/>
      <c r="D257" s="60"/>
      <c r="E257" s="65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</row>
    <row r="258" spans="1:16" ht="15">
      <c r="A258" s="18"/>
      <c r="B258" s="20"/>
      <c r="C258" s="19"/>
      <c r="D258" s="60"/>
      <c r="E258" s="65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</row>
    <row r="259" spans="1:16" ht="15">
      <c r="A259" s="18"/>
      <c r="B259" s="20"/>
      <c r="C259" s="19"/>
      <c r="D259" s="60"/>
      <c r="E259" s="65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</row>
    <row r="260" spans="1:16" ht="15">
      <c r="A260" s="18"/>
      <c r="B260" s="24"/>
      <c r="C260" s="19"/>
      <c r="D260" s="60"/>
      <c r="E260" s="65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</row>
    <row r="261" spans="1:16" ht="15">
      <c r="A261" s="18"/>
      <c r="B261" s="20"/>
      <c r="C261" s="19"/>
      <c r="D261" s="60"/>
      <c r="E261" s="65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</row>
    <row r="262" spans="1:16" ht="15">
      <c r="A262" s="18"/>
      <c r="B262" s="24"/>
      <c r="C262" s="19"/>
      <c r="D262" s="60"/>
      <c r="E262" s="65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</row>
    <row r="263" spans="1:16" ht="15">
      <c r="A263" s="18"/>
      <c r="B263" s="20"/>
      <c r="C263" s="19"/>
      <c r="D263" s="60"/>
      <c r="E263" s="65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</row>
    <row r="264" spans="1:16" ht="15">
      <c r="A264" s="18"/>
      <c r="B264" s="20"/>
      <c r="C264" s="19"/>
      <c r="D264" s="60"/>
      <c r="E264" s="65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</row>
    <row r="265" spans="1:16" ht="15">
      <c r="A265" s="18"/>
      <c r="B265" s="20"/>
      <c r="C265" s="19"/>
      <c r="D265" s="60"/>
      <c r="E265" s="65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</row>
    <row r="266" spans="1:16" ht="15">
      <c r="A266" s="18"/>
      <c r="B266" s="20"/>
      <c r="C266" s="19"/>
      <c r="D266" s="60"/>
      <c r="E266" s="65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</row>
    <row r="267" spans="1:16" ht="15">
      <c r="A267" s="18"/>
      <c r="B267" s="20"/>
      <c r="C267" s="19"/>
      <c r="D267" s="60"/>
      <c r="E267" s="65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</row>
    <row r="268" spans="1:16" ht="15">
      <c r="A268" s="18"/>
      <c r="B268" s="20"/>
      <c r="C268" s="19"/>
      <c r="D268" s="60"/>
      <c r="E268" s="65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</row>
    <row r="269" spans="1:16" ht="15">
      <c r="A269" s="18"/>
      <c r="B269" s="20"/>
      <c r="C269" s="19"/>
      <c r="D269" s="60"/>
      <c r="E269" s="65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</row>
    <row r="270" spans="1:16" ht="15">
      <c r="A270" s="18"/>
      <c r="B270" s="24"/>
      <c r="C270" s="19"/>
      <c r="D270" s="60"/>
      <c r="E270" s="65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</row>
    <row r="271" spans="1:16" ht="15">
      <c r="A271" s="18"/>
      <c r="B271" s="24"/>
      <c r="C271" s="19"/>
      <c r="D271" s="60"/>
      <c r="E271" s="65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</row>
    <row r="272" spans="1:16" ht="15">
      <c r="A272" s="18"/>
      <c r="B272" s="24"/>
      <c r="C272" s="19"/>
      <c r="D272" s="60"/>
      <c r="E272" s="65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</row>
    <row r="273" spans="1:16" ht="15">
      <c r="A273" s="18"/>
      <c r="B273" s="24"/>
      <c r="C273" s="19"/>
      <c r="D273" s="60"/>
      <c r="E273" s="65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</row>
    <row r="274" spans="1:16" ht="15">
      <c r="A274" s="18"/>
      <c r="B274" s="24"/>
      <c r="C274" s="19"/>
      <c r="D274" s="60"/>
      <c r="E274" s="65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</row>
    <row r="275" spans="1:16" ht="15">
      <c r="A275" s="18"/>
      <c r="B275" s="20"/>
      <c r="C275" s="19"/>
      <c r="D275" s="60"/>
      <c r="E275" s="65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</row>
    <row r="276" spans="1:16" s="26" customFormat="1" ht="15">
      <c r="A276" s="18"/>
      <c r="B276" s="20"/>
      <c r="C276" s="19"/>
      <c r="D276" s="62"/>
      <c r="E276" s="6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</row>
    <row r="277" spans="1:16" s="26" customFormat="1" ht="15">
      <c r="A277" s="18"/>
      <c r="B277" s="20"/>
      <c r="C277" s="19"/>
      <c r="D277" s="62"/>
      <c r="E277" s="6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</row>
    <row r="278" spans="1:16" ht="15">
      <c r="A278" s="18"/>
      <c r="B278" s="20"/>
      <c r="C278" s="19"/>
      <c r="D278" s="60"/>
      <c r="E278" s="65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</row>
    <row r="279" spans="1:16" ht="15">
      <c r="A279" s="18"/>
      <c r="B279" s="20"/>
      <c r="C279" s="19"/>
      <c r="D279" s="60"/>
      <c r="E279" s="65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</row>
    <row r="280" spans="1:16" ht="15">
      <c r="A280" s="18"/>
      <c r="B280" s="20"/>
      <c r="C280" s="19"/>
      <c r="D280" s="60"/>
      <c r="E280" s="66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</row>
    <row r="281" spans="1:16" ht="15">
      <c r="A281" s="18"/>
      <c r="B281" s="20"/>
      <c r="C281" s="19"/>
      <c r="D281" s="60"/>
      <c r="E281" s="66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</row>
    <row r="282" spans="1:16" ht="15">
      <c r="A282" s="18"/>
      <c r="B282" s="20"/>
      <c r="C282" s="19"/>
      <c r="D282" s="60"/>
      <c r="E282" s="65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</row>
    <row r="283" spans="1:16" ht="15">
      <c r="A283" s="18"/>
      <c r="B283" s="20"/>
      <c r="C283" s="19"/>
      <c r="D283" s="60"/>
      <c r="E283" s="65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</row>
    <row r="284" spans="1:16" ht="15">
      <c r="A284" s="18"/>
      <c r="B284" s="20"/>
      <c r="C284" s="27"/>
      <c r="D284" s="60"/>
      <c r="E284" s="65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</row>
    <row r="285" spans="1:16" ht="15">
      <c r="A285" s="18"/>
      <c r="B285" s="20"/>
      <c r="C285" s="19"/>
      <c r="D285" s="60"/>
      <c r="E285" s="65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</row>
    <row r="286" spans="1:16" ht="15">
      <c r="A286" s="18"/>
      <c r="B286" s="28"/>
      <c r="C286" s="19"/>
      <c r="D286" s="60"/>
      <c r="E286" s="65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</row>
    <row r="287" spans="1:16" ht="15">
      <c r="A287" s="18"/>
      <c r="B287" s="20"/>
      <c r="C287" s="27"/>
      <c r="D287" s="60"/>
      <c r="E287" s="65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</row>
    <row r="288" spans="1:16" ht="15">
      <c r="A288" s="18"/>
      <c r="B288" s="20"/>
      <c r="C288" s="27"/>
      <c r="D288" s="60"/>
      <c r="E288" s="65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</row>
    <row r="289" spans="1:16" ht="15">
      <c r="A289" s="18"/>
      <c r="B289" s="20"/>
      <c r="C289" s="19"/>
      <c r="D289" s="60"/>
      <c r="E289" s="65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</row>
    <row r="290" spans="1:16" ht="15">
      <c r="A290" s="18"/>
      <c r="B290" s="28"/>
      <c r="C290" s="27"/>
      <c r="D290" s="60"/>
      <c r="E290" s="65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</row>
    <row r="291" spans="1:16" ht="15">
      <c r="A291" s="18"/>
      <c r="B291" s="20"/>
      <c r="C291" s="27"/>
      <c r="D291" s="60"/>
      <c r="E291" s="65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</row>
    <row r="292" spans="1:16" ht="15">
      <c r="A292" s="18"/>
      <c r="B292" s="20"/>
      <c r="C292" s="19"/>
      <c r="D292" s="60"/>
      <c r="E292" s="65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</row>
    <row r="293" spans="1:16" ht="15">
      <c r="A293" s="29"/>
      <c r="B293" s="28"/>
      <c r="C293" s="27"/>
      <c r="D293" s="60"/>
      <c r="E293" s="65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</row>
    <row r="294" spans="1:16" ht="15">
      <c r="A294" s="18"/>
      <c r="B294" s="20"/>
      <c r="C294" s="27"/>
      <c r="D294" s="60"/>
      <c r="E294" s="65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</row>
    <row r="295" spans="1:16" ht="15">
      <c r="A295" s="18"/>
      <c r="B295" s="20"/>
      <c r="C295" s="21"/>
      <c r="D295" s="60"/>
      <c r="E295" s="65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</row>
    <row r="296" spans="1:16" ht="15">
      <c r="A296" s="18"/>
      <c r="B296" s="28"/>
      <c r="C296" s="19"/>
      <c r="D296" s="60"/>
      <c r="E296" s="65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</row>
    <row r="297" spans="1:16" ht="15.75">
      <c r="A297" s="18"/>
      <c r="B297" s="30"/>
      <c r="C297" s="19"/>
      <c r="D297" s="60"/>
      <c r="E297" s="65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</row>
    <row r="298" spans="1:16" ht="15">
      <c r="A298" s="18"/>
      <c r="B298" s="20"/>
      <c r="C298" s="19"/>
      <c r="D298" s="60"/>
      <c r="E298" s="65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</row>
    <row r="299" spans="1:16" ht="15">
      <c r="A299" s="18"/>
      <c r="B299" s="24"/>
      <c r="C299" s="19"/>
      <c r="D299" s="60"/>
      <c r="E299" s="65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</row>
    <row r="300" spans="1:16" ht="15">
      <c r="A300" s="18"/>
      <c r="B300" s="24"/>
      <c r="C300" s="19"/>
      <c r="D300" s="60"/>
      <c r="E300" s="65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</row>
    <row r="301" spans="1:16" ht="15.75">
      <c r="A301" s="18"/>
      <c r="B301" s="30"/>
      <c r="C301" s="19"/>
      <c r="D301" s="60"/>
      <c r="E301" s="65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</row>
    <row r="302" spans="1:16" ht="15">
      <c r="A302" s="18"/>
      <c r="B302" s="20"/>
      <c r="C302" s="19"/>
      <c r="D302" s="60"/>
      <c r="E302" s="65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</row>
    <row r="303" spans="1:16" ht="15">
      <c r="A303" s="18"/>
      <c r="B303" s="24"/>
      <c r="C303" s="19"/>
      <c r="D303" s="60"/>
      <c r="E303" s="65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</row>
    <row r="304" spans="1:16" ht="15">
      <c r="A304" s="18"/>
      <c r="B304" s="28"/>
      <c r="C304" s="19"/>
      <c r="D304" s="60"/>
      <c r="E304" s="65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</row>
    <row r="305" spans="1:16" ht="15">
      <c r="A305" s="18"/>
      <c r="B305" s="20"/>
      <c r="C305" s="19"/>
      <c r="D305" s="60"/>
      <c r="E305" s="65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</row>
    <row r="306" spans="1:16" ht="15">
      <c r="A306" s="18"/>
      <c r="B306" s="28"/>
      <c r="C306" s="19"/>
      <c r="D306" s="60"/>
      <c r="E306" s="65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</row>
    <row r="307" spans="1:16" ht="15">
      <c r="A307" s="29"/>
      <c r="B307" s="20"/>
      <c r="C307" s="19"/>
      <c r="D307" s="60"/>
      <c r="E307" s="65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</row>
    <row r="308" spans="1:16" ht="15">
      <c r="A308" s="18"/>
      <c r="B308" s="20"/>
      <c r="C308" s="19"/>
      <c r="D308" s="60"/>
      <c r="E308" s="65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</row>
    <row r="309" spans="1:16" ht="15">
      <c r="A309" s="18"/>
      <c r="B309" s="20"/>
      <c r="C309" s="21"/>
      <c r="D309" s="60"/>
      <c r="E309" s="65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</row>
    <row r="310" spans="1:16" ht="15">
      <c r="A310" s="18"/>
      <c r="B310" s="28"/>
      <c r="C310" s="19"/>
      <c r="D310" s="60"/>
      <c r="E310" s="65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</row>
    <row r="311" spans="1:16" ht="15">
      <c r="A311" s="18"/>
      <c r="B311" s="28"/>
      <c r="C311" s="19"/>
      <c r="D311" s="60"/>
      <c r="E311" s="65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</row>
    <row r="312" spans="1:16" ht="15">
      <c r="A312" s="18"/>
      <c r="B312" s="20"/>
      <c r="C312" s="19"/>
      <c r="D312" s="60"/>
      <c r="E312" s="65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</row>
    <row r="313" spans="1:16" ht="15">
      <c r="A313" s="29"/>
      <c r="B313" s="20"/>
      <c r="C313" s="19"/>
      <c r="D313" s="60"/>
      <c r="E313" s="65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</row>
    <row r="314" spans="1:16" ht="15">
      <c r="A314" s="18"/>
      <c r="B314" s="20"/>
      <c r="C314" s="19"/>
      <c r="D314" s="60"/>
      <c r="E314" s="65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</row>
    <row r="315" spans="1:16" ht="15">
      <c r="A315" s="18"/>
      <c r="B315" s="20"/>
      <c r="C315" s="19"/>
      <c r="D315" s="60"/>
      <c r="E315" s="65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</row>
    <row r="316" spans="1:16" ht="15">
      <c r="A316" s="31"/>
      <c r="B316" s="32"/>
      <c r="C316" s="19"/>
      <c r="D316" s="60"/>
      <c r="E316" s="65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</row>
    <row r="317" spans="1:16" ht="15">
      <c r="A317" s="31"/>
      <c r="B317" s="28"/>
      <c r="C317" s="19"/>
      <c r="D317" s="60"/>
      <c r="E317" s="65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</row>
    <row r="318" spans="1:16" ht="14.25">
      <c r="A318" s="31"/>
      <c r="B318" s="20"/>
      <c r="C318" s="19"/>
      <c r="D318" s="60"/>
      <c r="E318" s="65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</row>
    <row r="319" spans="1:16" ht="14.25">
      <c r="A319" s="31"/>
      <c r="B319" s="20"/>
      <c r="C319" s="19"/>
      <c r="D319" s="60"/>
      <c r="E319" s="65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</row>
    <row r="320" spans="1:16" ht="15">
      <c r="A320" s="18"/>
      <c r="B320" s="24"/>
      <c r="C320" s="19"/>
      <c r="D320" s="60"/>
      <c r="E320" s="65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</row>
    <row r="321" spans="1:16" ht="15">
      <c r="A321" s="18"/>
      <c r="B321" s="24"/>
      <c r="C321" s="19"/>
      <c r="D321" s="60"/>
      <c r="E321" s="65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</row>
    <row r="322" spans="1:16" ht="15">
      <c r="A322" s="18"/>
      <c r="B322" s="24"/>
      <c r="C322" s="19"/>
      <c r="D322" s="60"/>
      <c r="E322" s="65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</row>
    <row r="323" spans="1:16" ht="15">
      <c r="A323" s="18"/>
      <c r="B323" s="20"/>
      <c r="C323" s="19"/>
      <c r="D323" s="60"/>
      <c r="E323" s="65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</row>
    <row r="324" spans="1:16" ht="15">
      <c r="A324" s="18"/>
      <c r="B324" s="20"/>
      <c r="C324" s="19"/>
      <c r="D324" s="60"/>
      <c r="E324" s="65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</row>
    <row r="325" spans="1:16" ht="15">
      <c r="A325" s="18"/>
      <c r="B325" s="20"/>
      <c r="C325" s="19"/>
      <c r="D325" s="60"/>
      <c r="E325" s="65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</row>
    <row r="326" spans="1:16" ht="15">
      <c r="A326" s="18"/>
      <c r="B326" s="20"/>
      <c r="C326" s="19"/>
      <c r="D326" s="60"/>
      <c r="E326" s="65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</row>
    <row r="327" spans="1:16" ht="15">
      <c r="A327" s="18"/>
      <c r="B327" s="20"/>
      <c r="C327" s="19"/>
      <c r="D327" s="60"/>
      <c r="E327" s="65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</row>
    <row r="328" spans="1:16" ht="15">
      <c r="A328" s="18"/>
      <c r="B328" s="20"/>
      <c r="C328" s="19"/>
      <c r="D328" s="60"/>
      <c r="E328" s="65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</row>
    <row r="329" spans="1:16" ht="15">
      <c r="A329" s="18"/>
      <c r="B329" s="28"/>
      <c r="C329" s="19"/>
      <c r="D329" s="60"/>
      <c r="E329" s="65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</row>
    <row r="330" spans="1:16" ht="15">
      <c r="A330" s="18"/>
      <c r="B330" s="20"/>
      <c r="C330" s="19"/>
      <c r="D330" s="60"/>
      <c r="E330" s="65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</row>
    <row r="331" spans="1:16" s="2" customFormat="1" ht="15">
      <c r="A331" s="18"/>
      <c r="B331" s="24"/>
      <c r="C331" s="19"/>
      <c r="D331" s="61"/>
      <c r="E331" s="6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</row>
    <row r="332" spans="1:16" s="2" customFormat="1" ht="15">
      <c r="A332" s="18"/>
      <c r="B332" s="24"/>
      <c r="C332" s="19"/>
      <c r="D332" s="61"/>
      <c r="E332" s="6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</row>
    <row r="333" spans="1:16" ht="15">
      <c r="A333" s="18"/>
      <c r="B333" s="20"/>
      <c r="C333" s="19"/>
      <c r="D333" s="60"/>
      <c r="E333" s="65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</row>
    <row r="334" spans="1:16" ht="15">
      <c r="A334" s="18"/>
      <c r="B334" s="24"/>
      <c r="C334" s="19"/>
      <c r="D334" s="60"/>
      <c r="E334" s="65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</row>
    <row r="335" spans="1:16" ht="15">
      <c r="A335" s="18"/>
      <c r="B335" s="24"/>
      <c r="C335" s="19"/>
      <c r="D335" s="60"/>
      <c r="E335" s="67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</row>
    <row r="336" spans="1:16" ht="15">
      <c r="A336" s="18"/>
      <c r="B336" s="28"/>
      <c r="C336" s="19"/>
      <c r="D336" s="60"/>
      <c r="E336" s="67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</row>
    <row r="337" spans="1:16" ht="15">
      <c r="A337" s="18"/>
      <c r="B337" s="20"/>
      <c r="C337" s="19"/>
      <c r="D337" s="60"/>
      <c r="E337" s="65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</row>
    <row r="338" spans="1:16" ht="15">
      <c r="A338" s="18"/>
      <c r="B338" s="24"/>
      <c r="C338" s="19"/>
      <c r="D338" s="60"/>
      <c r="E338" s="65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</row>
    <row r="339" spans="1:16" ht="15">
      <c r="A339" s="18"/>
      <c r="B339" s="24"/>
      <c r="C339" s="19"/>
      <c r="D339" s="60"/>
      <c r="E339" s="65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</row>
    <row r="340" spans="1:16" ht="15">
      <c r="A340" s="18"/>
      <c r="B340" s="24"/>
      <c r="C340" s="19"/>
      <c r="D340" s="60"/>
      <c r="E340" s="65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</row>
    <row r="341" spans="1:16" ht="15">
      <c r="A341" s="18"/>
      <c r="B341" s="20"/>
      <c r="C341" s="19"/>
      <c r="D341" s="60"/>
      <c r="E341" s="65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</row>
    <row r="342" spans="1:16" ht="15">
      <c r="A342" s="18"/>
      <c r="B342" s="24"/>
      <c r="C342" s="19"/>
      <c r="D342" s="60"/>
      <c r="E342" s="65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</row>
    <row r="343" spans="1:16" ht="15">
      <c r="A343" s="18"/>
      <c r="B343" s="24"/>
      <c r="C343" s="19"/>
      <c r="D343" s="60"/>
      <c r="E343" s="65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</row>
    <row r="344" spans="1:16" ht="15">
      <c r="A344" s="18"/>
      <c r="B344" s="28"/>
      <c r="C344" s="19"/>
      <c r="D344" s="60"/>
      <c r="E344" s="65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</row>
    <row r="345" spans="1:16" ht="15">
      <c r="A345" s="18"/>
      <c r="B345" s="20"/>
      <c r="C345" s="19"/>
      <c r="D345" s="60"/>
      <c r="E345" s="65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</row>
    <row r="346" spans="1:16" ht="15">
      <c r="A346" s="18"/>
      <c r="B346" s="28"/>
      <c r="C346" s="19"/>
      <c r="D346" s="60"/>
      <c r="E346" s="65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</row>
    <row r="347" spans="1:16" ht="15">
      <c r="A347" s="18"/>
      <c r="B347" s="20"/>
      <c r="C347" s="19"/>
      <c r="D347" s="60"/>
      <c r="E347" s="65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</row>
    <row r="348" spans="1:16" ht="15">
      <c r="A348" s="18"/>
      <c r="B348" s="28"/>
      <c r="C348" s="19"/>
      <c r="D348" s="60"/>
      <c r="E348" s="65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</row>
    <row r="349" spans="1:16" ht="15">
      <c r="A349" s="18"/>
      <c r="B349" s="20"/>
      <c r="C349" s="19"/>
      <c r="D349" s="60"/>
      <c r="E349" s="65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</row>
    <row r="350" spans="1:16" ht="15">
      <c r="A350" s="18"/>
      <c r="B350" s="20"/>
      <c r="C350" s="19"/>
      <c r="D350" s="60"/>
      <c r="E350" s="65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</row>
    <row r="351" spans="1:16" ht="15">
      <c r="A351" s="18"/>
      <c r="B351" s="28"/>
      <c r="C351" s="19"/>
      <c r="D351" s="60"/>
      <c r="E351" s="65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</row>
    <row r="352" spans="1:16" ht="15">
      <c r="A352" s="33"/>
      <c r="B352" s="20"/>
      <c r="C352" s="19"/>
      <c r="D352" s="60"/>
      <c r="E352" s="65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</row>
    <row r="353" spans="1:16" ht="15">
      <c r="A353" s="18"/>
      <c r="B353" s="28"/>
      <c r="C353" s="19"/>
      <c r="D353" s="60"/>
      <c r="E353" s="65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</row>
    <row r="354" spans="1:16" s="26" customFormat="1" ht="15">
      <c r="A354" s="18"/>
      <c r="B354" s="20"/>
      <c r="C354" s="19"/>
      <c r="D354" s="62"/>
      <c r="E354" s="6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</row>
    <row r="355" spans="1:16" s="26" customFormat="1" ht="15">
      <c r="A355" s="18"/>
      <c r="B355" s="28"/>
      <c r="C355" s="19"/>
      <c r="D355" s="62"/>
      <c r="E355" s="6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</row>
    <row r="356" spans="1:16" s="26" customFormat="1" ht="15">
      <c r="A356" s="18"/>
      <c r="B356" s="28"/>
      <c r="C356" s="19"/>
      <c r="D356" s="62"/>
      <c r="E356" s="6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</row>
    <row r="357" spans="1:16" s="26" customFormat="1" ht="15">
      <c r="A357" s="18"/>
      <c r="B357" s="20"/>
      <c r="C357" s="19"/>
      <c r="D357" s="62"/>
      <c r="E357" s="6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</row>
    <row r="358" spans="1:16" s="26" customFormat="1" ht="15">
      <c r="A358" s="18"/>
      <c r="B358" s="20"/>
      <c r="C358" s="19"/>
      <c r="D358" s="62"/>
      <c r="E358" s="66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</row>
    <row r="359" spans="1:16" s="26" customFormat="1" ht="15">
      <c r="A359" s="18"/>
      <c r="B359" s="20"/>
      <c r="C359" s="19"/>
      <c r="D359" s="62"/>
      <c r="E359" s="66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</row>
    <row r="360" spans="1:16" s="26" customFormat="1" ht="15">
      <c r="A360" s="18"/>
      <c r="B360" s="20"/>
      <c r="C360" s="19"/>
      <c r="D360" s="62"/>
      <c r="E360" s="66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</row>
    <row r="361" spans="1:16" ht="15">
      <c r="A361" s="18"/>
      <c r="B361" s="28"/>
      <c r="C361" s="19"/>
      <c r="D361" s="60"/>
      <c r="E361" s="66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</row>
    <row r="362" spans="1:16" ht="15">
      <c r="A362" s="18"/>
      <c r="B362" s="20"/>
      <c r="C362" s="19"/>
      <c r="D362" s="60"/>
      <c r="E362" s="66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</row>
    <row r="363" spans="1:16" ht="15">
      <c r="A363" s="18"/>
      <c r="B363" s="24"/>
      <c r="C363" s="19"/>
      <c r="D363" s="60"/>
      <c r="E363" s="66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</row>
    <row r="364" spans="1:16" ht="15">
      <c r="A364" s="18"/>
      <c r="B364" s="24"/>
      <c r="C364" s="19"/>
      <c r="D364" s="60"/>
      <c r="E364" s="66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</row>
    <row r="365" spans="1:16" ht="15">
      <c r="A365" s="18"/>
      <c r="B365" s="24"/>
      <c r="C365" s="19"/>
      <c r="D365" s="60"/>
      <c r="E365" s="65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</row>
    <row r="366" spans="1:16" ht="15">
      <c r="A366" s="18"/>
      <c r="B366" s="34"/>
      <c r="C366" s="19"/>
      <c r="D366" s="60"/>
      <c r="E366" s="65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</row>
    <row r="367" spans="1:16" ht="15">
      <c r="A367" s="18"/>
      <c r="B367" s="35"/>
      <c r="C367" s="19"/>
      <c r="D367" s="60"/>
      <c r="E367" s="65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</row>
    <row r="368" spans="1:16" ht="15">
      <c r="A368" s="18"/>
      <c r="B368" s="36"/>
      <c r="C368" s="19"/>
      <c r="D368" s="60"/>
      <c r="E368" s="65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</row>
    <row r="369" spans="1:16" ht="15">
      <c r="A369" s="18"/>
      <c r="B369" s="36"/>
      <c r="C369" s="19"/>
      <c r="D369" s="60"/>
      <c r="E369" s="65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</row>
    <row r="370" spans="1:16" ht="15">
      <c r="A370" s="18"/>
      <c r="B370" s="36"/>
      <c r="C370" s="19"/>
      <c r="D370" s="60"/>
      <c r="E370" s="65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</row>
    <row r="371" spans="1:16" ht="15">
      <c r="A371" s="18"/>
      <c r="B371" s="35"/>
      <c r="C371" s="19"/>
      <c r="D371" s="60"/>
      <c r="E371" s="65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</row>
    <row r="372" spans="1:16" ht="15">
      <c r="A372" s="18"/>
      <c r="B372" s="36"/>
      <c r="C372" s="19"/>
      <c r="D372" s="60"/>
      <c r="E372" s="65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</row>
    <row r="373" spans="1:16" ht="15">
      <c r="A373" s="18"/>
      <c r="B373" s="36"/>
      <c r="C373" s="19"/>
      <c r="D373" s="60"/>
      <c r="E373" s="65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</row>
    <row r="374" spans="1:16" s="2" customFormat="1" ht="15">
      <c r="A374" s="18"/>
      <c r="B374" s="34"/>
      <c r="C374" s="19"/>
      <c r="D374" s="61"/>
      <c r="E374" s="6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</row>
    <row r="375" spans="1:16" s="2" customFormat="1" ht="15">
      <c r="A375" s="37"/>
      <c r="B375" s="20"/>
      <c r="C375" s="19"/>
      <c r="D375" s="61"/>
      <c r="E375" s="6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</row>
    <row r="376" spans="1:16" s="2" customFormat="1" ht="15">
      <c r="A376" s="18"/>
      <c r="B376" s="28"/>
      <c r="C376" s="19"/>
      <c r="D376" s="61"/>
      <c r="E376" s="6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</row>
    <row r="377" spans="1:16" s="26" customFormat="1" ht="15">
      <c r="A377" s="18"/>
      <c r="B377" s="20"/>
      <c r="C377" s="19"/>
      <c r="D377" s="62"/>
      <c r="E377" s="6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</row>
    <row r="378" spans="1:16" s="26" customFormat="1" ht="15">
      <c r="A378" s="18"/>
      <c r="B378" s="28"/>
      <c r="C378" s="19"/>
      <c r="D378" s="62"/>
      <c r="E378" s="67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</row>
    <row r="379" spans="1:16" ht="15">
      <c r="A379" s="18"/>
      <c r="B379" s="34"/>
      <c r="C379" s="19"/>
      <c r="D379" s="60"/>
      <c r="E379" s="67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</row>
    <row r="380" spans="1:16" ht="15">
      <c r="A380" s="18"/>
      <c r="B380" s="35"/>
      <c r="C380" s="19"/>
      <c r="D380" s="60"/>
      <c r="E380" s="67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</row>
    <row r="381" spans="1:16" ht="15">
      <c r="A381" s="18"/>
      <c r="B381" s="24"/>
      <c r="C381" s="19"/>
      <c r="D381" s="60"/>
      <c r="E381" s="66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</row>
    <row r="382" spans="1:16" ht="15">
      <c r="A382" s="18"/>
      <c r="B382" s="34"/>
      <c r="C382" s="19"/>
      <c r="D382" s="60"/>
      <c r="E382" s="66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</row>
    <row r="383" spans="1:16" ht="15">
      <c r="A383" s="18"/>
      <c r="B383" s="35"/>
      <c r="C383" s="19"/>
      <c r="D383" s="60"/>
      <c r="E383" s="65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</row>
    <row r="384" spans="1:16" ht="15">
      <c r="A384" s="18"/>
      <c r="B384" s="35"/>
      <c r="C384" s="19"/>
      <c r="D384" s="60"/>
      <c r="E384" s="65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</row>
    <row r="385" spans="1:16" ht="15">
      <c r="A385" s="18"/>
      <c r="B385" s="35"/>
      <c r="C385" s="19"/>
      <c r="D385" s="60"/>
      <c r="E385" s="65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</row>
    <row r="386" spans="1:16" ht="15">
      <c r="A386" s="18"/>
      <c r="B386" s="35"/>
      <c r="C386" s="19"/>
      <c r="D386" s="60"/>
      <c r="E386" s="65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</row>
    <row r="387" spans="1:16" ht="15">
      <c r="A387" s="18"/>
      <c r="B387" s="35"/>
      <c r="C387" s="19"/>
      <c r="D387" s="60"/>
      <c r="E387" s="65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</row>
    <row r="388" spans="1:16" ht="15">
      <c r="A388" s="18"/>
      <c r="B388" s="38"/>
      <c r="C388" s="19"/>
      <c r="D388" s="60"/>
      <c r="E388" s="65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</row>
    <row r="389" spans="1:16" ht="15">
      <c r="A389" s="18"/>
      <c r="B389" s="20"/>
      <c r="C389" s="19"/>
      <c r="D389" s="60"/>
      <c r="E389" s="65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</row>
    <row r="390" spans="1:16" ht="15">
      <c r="A390" s="18"/>
      <c r="B390" s="35"/>
      <c r="C390" s="19"/>
      <c r="D390" s="60"/>
      <c r="E390" s="65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</row>
    <row r="391" spans="1:16" ht="15">
      <c r="A391" s="18"/>
      <c r="B391" s="36"/>
      <c r="C391" s="19"/>
      <c r="D391" s="60"/>
      <c r="E391" s="65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</row>
    <row r="392" spans="1:16" ht="15">
      <c r="A392" s="18"/>
      <c r="B392" s="34"/>
      <c r="C392" s="19"/>
      <c r="D392" s="60"/>
      <c r="E392" s="65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</row>
    <row r="393" spans="1:16" ht="15">
      <c r="A393" s="18"/>
      <c r="B393" s="35"/>
      <c r="C393" s="19"/>
      <c r="D393" s="60"/>
      <c r="E393" s="65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</row>
    <row r="394" spans="1:16" ht="15">
      <c r="A394" s="18"/>
      <c r="B394" s="36"/>
      <c r="C394" s="19"/>
      <c r="D394" s="60"/>
      <c r="E394" s="65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</row>
    <row r="395" spans="1:16" ht="15">
      <c r="A395" s="18"/>
      <c r="B395" s="36"/>
      <c r="C395" s="19"/>
      <c r="D395" s="60"/>
      <c r="E395" s="65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</row>
    <row r="396" spans="1:16" ht="15">
      <c r="A396" s="29"/>
      <c r="B396" s="36"/>
      <c r="C396" s="19"/>
      <c r="D396" s="60"/>
      <c r="E396" s="65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</row>
    <row r="397" spans="1:16" s="2" customFormat="1" ht="15">
      <c r="A397" s="18"/>
      <c r="B397" s="34"/>
      <c r="C397" s="19"/>
      <c r="D397" s="61"/>
      <c r="E397" s="6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5"/>
    </row>
    <row r="398" spans="1:16" s="26" customFormat="1" ht="15">
      <c r="A398" s="18"/>
      <c r="B398" s="35"/>
      <c r="C398" s="21"/>
      <c r="D398" s="62"/>
      <c r="E398" s="6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</row>
    <row r="399" spans="1:16" s="26" customFormat="1" ht="15">
      <c r="A399" s="18"/>
      <c r="B399" s="28"/>
      <c r="C399" s="19"/>
      <c r="D399" s="62"/>
      <c r="E399" s="6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</row>
    <row r="400" spans="1:16" s="26" customFormat="1" ht="15">
      <c r="A400" s="18"/>
      <c r="B400" s="39"/>
      <c r="C400" s="19"/>
      <c r="D400" s="62"/>
      <c r="E400" s="6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</row>
    <row r="401" spans="1:16" s="26" customFormat="1" ht="15">
      <c r="A401" s="18"/>
      <c r="B401" s="40"/>
      <c r="C401" s="19"/>
      <c r="D401" s="62"/>
      <c r="E401" s="67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</row>
    <row r="402" spans="1:16" s="2" customFormat="1" ht="15">
      <c r="A402" s="18"/>
      <c r="B402" s="40"/>
      <c r="C402" s="19"/>
      <c r="D402" s="61"/>
      <c r="E402" s="66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</row>
    <row r="403" spans="1:16" ht="15">
      <c r="A403" s="18"/>
      <c r="B403" s="40"/>
      <c r="C403" s="19"/>
      <c r="D403" s="60"/>
      <c r="E403" s="66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</row>
    <row r="404" spans="1:16" ht="15">
      <c r="A404" s="18"/>
      <c r="B404" s="40"/>
      <c r="C404" s="19"/>
      <c r="D404" s="60"/>
      <c r="E404" s="66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</row>
    <row r="405" spans="1:16" ht="15">
      <c r="A405" s="18"/>
      <c r="B405" s="39"/>
      <c r="C405" s="19"/>
      <c r="D405" s="60"/>
      <c r="E405" s="66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</row>
    <row r="406" spans="1:16" ht="15">
      <c r="A406" s="18"/>
      <c r="B406" s="40"/>
      <c r="C406" s="19"/>
      <c r="D406" s="60"/>
      <c r="E406" s="67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</row>
    <row r="407" spans="1:16" ht="15">
      <c r="A407" s="18"/>
      <c r="B407" s="40"/>
      <c r="C407" s="19"/>
      <c r="D407" s="60"/>
      <c r="E407" s="65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</row>
    <row r="408" spans="1:16" ht="15">
      <c r="A408" s="18"/>
      <c r="B408" s="40"/>
      <c r="C408" s="19"/>
      <c r="D408" s="60"/>
      <c r="E408" s="65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</row>
    <row r="409" spans="1:16" ht="15">
      <c r="A409" s="18"/>
      <c r="B409" s="39"/>
      <c r="C409" s="19"/>
      <c r="D409" s="60"/>
      <c r="E409" s="65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</row>
    <row r="410" spans="1:16" ht="15">
      <c r="A410" s="18"/>
      <c r="B410" s="41"/>
      <c r="C410" s="19"/>
      <c r="D410" s="60"/>
      <c r="E410" s="65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</row>
    <row r="411" spans="1:16" ht="15">
      <c r="A411" s="18"/>
      <c r="B411" s="39"/>
      <c r="C411" s="19"/>
      <c r="D411" s="60"/>
      <c r="E411" s="65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</row>
    <row r="412" spans="1:16" ht="15">
      <c r="A412" s="18"/>
      <c r="B412" s="41"/>
      <c r="C412" s="19"/>
      <c r="D412" s="60"/>
      <c r="E412" s="65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</row>
    <row r="413" spans="1:16" ht="15">
      <c r="A413" s="18"/>
      <c r="B413" s="41"/>
      <c r="C413" s="19"/>
      <c r="D413" s="60"/>
      <c r="E413" s="65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</row>
    <row r="414" spans="1:16" ht="15">
      <c r="A414" s="29"/>
      <c r="B414" s="41"/>
      <c r="C414" s="19"/>
      <c r="D414" s="60"/>
      <c r="E414" s="65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</row>
    <row r="415" spans="1:16" ht="15">
      <c r="A415" s="18"/>
      <c r="B415" s="39"/>
      <c r="C415" s="19"/>
      <c r="D415" s="60"/>
      <c r="E415" s="65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</row>
    <row r="416" spans="1:16" s="26" customFormat="1" ht="15">
      <c r="A416" s="18"/>
      <c r="B416" s="41"/>
      <c r="C416" s="19"/>
      <c r="D416" s="62"/>
      <c r="E416" s="6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</row>
    <row r="417" spans="1:16" ht="15">
      <c r="A417" s="18"/>
      <c r="B417" s="32"/>
      <c r="C417" s="19"/>
      <c r="D417" s="60"/>
      <c r="E417" s="65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</row>
    <row r="418" spans="1:16" ht="15">
      <c r="A418" s="18"/>
      <c r="B418" s="32"/>
      <c r="C418" s="19"/>
      <c r="D418" s="60"/>
      <c r="E418" s="65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</row>
    <row r="419" spans="1:16" ht="15">
      <c r="A419" s="18"/>
      <c r="B419" s="42"/>
      <c r="C419" s="19"/>
      <c r="D419" s="60"/>
      <c r="E419" s="65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</row>
    <row r="420" spans="1:16" s="26" customFormat="1" ht="15">
      <c r="A420" s="18"/>
      <c r="B420" s="43"/>
      <c r="C420" s="19"/>
      <c r="D420" s="62"/>
      <c r="E420" s="66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</row>
    <row r="421" spans="1:16" s="26" customFormat="1" ht="15">
      <c r="A421" s="18"/>
      <c r="B421" s="43"/>
      <c r="C421" s="19"/>
      <c r="D421" s="62"/>
      <c r="E421" s="6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</row>
    <row r="422" spans="1:16" ht="15">
      <c r="A422" s="18"/>
      <c r="B422" s="43"/>
      <c r="C422" s="19"/>
      <c r="D422" s="60"/>
      <c r="E422" s="65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</row>
    <row r="423" spans="1:16" ht="15">
      <c r="A423" s="18"/>
      <c r="B423" s="43"/>
      <c r="C423" s="19"/>
      <c r="D423" s="60"/>
      <c r="E423" s="65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</row>
    <row r="424" spans="1:16" ht="15">
      <c r="A424" s="18"/>
      <c r="B424" s="43"/>
      <c r="C424" s="19"/>
      <c r="D424" s="60"/>
      <c r="E424" s="66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</row>
    <row r="425" spans="1:16" ht="15">
      <c r="A425" s="18"/>
      <c r="B425" s="42"/>
      <c r="C425" s="19"/>
      <c r="D425" s="60"/>
      <c r="E425" s="66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</row>
    <row r="426" spans="1:16" ht="15">
      <c r="A426" s="18"/>
      <c r="B426" s="42"/>
      <c r="C426" s="19"/>
      <c r="D426" s="60"/>
      <c r="E426" s="65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</row>
    <row r="427" spans="1:16" ht="15">
      <c r="A427" s="18"/>
      <c r="B427" s="42"/>
      <c r="C427" s="19"/>
      <c r="D427" s="60"/>
      <c r="E427" s="65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</row>
    <row r="428" spans="1:16" ht="15">
      <c r="A428" s="18"/>
      <c r="B428" s="32"/>
      <c r="C428" s="19"/>
      <c r="D428" s="60"/>
      <c r="E428" s="65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</row>
    <row r="429" spans="1:16" ht="15">
      <c r="A429" s="18"/>
      <c r="B429" s="42"/>
      <c r="C429" s="19"/>
      <c r="D429" s="60"/>
      <c r="E429" s="65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</row>
    <row r="430" spans="1:16" ht="15">
      <c r="A430" s="18"/>
      <c r="B430" s="32"/>
      <c r="C430" s="19"/>
      <c r="D430" s="60"/>
      <c r="E430" s="65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</row>
    <row r="431" spans="1:16" ht="15">
      <c r="A431" s="18"/>
      <c r="B431" s="20"/>
      <c r="C431" s="19"/>
      <c r="D431" s="60"/>
      <c r="E431" s="65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</row>
    <row r="432" spans="1:16" ht="15">
      <c r="A432" s="18"/>
      <c r="B432" s="44"/>
      <c r="C432" s="19"/>
      <c r="D432" s="60"/>
      <c r="E432" s="65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</row>
    <row r="433" spans="1:16" ht="15">
      <c r="A433" s="18"/>
      <c r="B433" s="20"/>
      <c r="C433" s="19"/>
      <c r="D433" s="60"/>
      <c r="E433" s="65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</row>
    <row r="434" spans="1:16" ht="14.25">
      <c r="A434" s="45"/>
      <c r="B434" s="20"/>
      <c r="C434" s="19"/>
      <c r="D434" s="60"/>
      <c r="E434" s="65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</row>
    <row r="435" spans="1:16" ht="15">
      <c r="A435" s="12"/>
      <c r="B435" s="44"/>
      <c r="C435" s="19"/>
      <c r="D435" s="60"/>
      <c r="E435" s="65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</row>
    <row r="436" spans="1:16" ht="15.75">
      <c r="A436" s="12"/>
      <c r="B436" s="41"/>
      <c r="C436" s="46"/>
      <c r="D436" s="60"/>
      <c r="E436" s="65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</row>
    <row r="437" spans="1:16" ht="18">
      <c r="A437" s="12"/>
      <c r="B437" s="48"/>
      <c r="C437" s="47"/>
      <c r="D437" s="60"/>
      <c r="E437" s="65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</row>
    <row r="438" spans="1:16" ht="18">
      <c r="A438" s="12"/>
      <c r="B438" s="49"/>
      <c r="C438" s="54"/>
      <c r="D438" s="60"/>
      <c r="E438" s="65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</row>
    <row r="439" spans="1:16">
      <c r="A439" s="12"/>
      <c r="B439" s="7"/>
      <c r="C439" s="54"/>
      <c r="D439" s="60"/>
      <c r="E439" s="65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</row>
    <row r="440" spans="1:16">
      <c r="A440" s="12"/>
      <c r="B440" s="7"/>
      <c r="C440" s="54"/>
      <c r="D440" s="60"/>
      <c r="E440" s="65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</row>
    <row r="441" spans="1:16">
      <c r="A441" s="12"/>
      <c r="B441" s="11"/>
      <c r="C441" s="54"/>
      <c r="D441" s="60"/>
      <c r="E441" s="65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</row>
    <row r="442" spans="1:16">
      <c r="A442" s="12"/>
      <c r="B442" s="7"/>
      <c r="C442" s="54"/>
      <c r="D442" s="60"/>
      <c r="E442" s="65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</row>
    <row r="443" spans="1:16">
      <c r="A443" s="12"/>
      <c r="B443" s="7"/>
      <c r="C443" s="54"/>
      <c r="D443" s="60"/>
      <c r="E443" s="65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</row>
    <row r="444" spans="1:16">
      <c r="A444" s="12"/>
      <c r="B444" s="7"/>
      <c r="C444" s="54"/>
      <c r="D444" s="60"/>
      <c r="E444" s="65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</row>
    <row r="445" spans="1:16">
      <c r="A445" s="12"/>
      <c r="B445" s="7"/>
      <c r="C445" s="54"/>
      <c r="D445" s="60"/>
      <c r="E445" s="65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</row>
    <row r="446" spans="1:16">
      <c r="A446" s="12"/>
      <c r="B446" s="7"/>
      <c r="C446" s="54"/>
      <c r="D446" s="60"/>
      <c r="E446" s="65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</row>
    <row r="447" spans="1:16">
      <c r="A447" s="12"/>
      <c r="B447" s="7"/>
      <c r="C447" s="54"/>
      <c r="D447" s="60"/>
      <c r="E447" s="65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</row>
    <row r="448" spans="1:16">
      <c r="A448" s="12"/>
      <c r="B448" s="7"/>
      <c r="C448" s="10"/>
      <c r="D448" s="60"/>
      <c r="E448" s="65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</row>
    <row r="449" spans="1:16">
      <c r="A449" s="12"/>
      <c r="B449" s="7"/>
      <c r="C449" s="10"/>
      <c r="D449" s="60"/>
      <c r="E449" s="65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</row>
    <row r="450" spans="1:16">
      <c r="A450" s="12"/>
      <c r="B450" s="7"/>
      <c r="C450" s="10"/>
      <c r="D450" s="60"/>
      <c r="E450" s="65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</row>
    <row r="451" spans="1:16">
      <c r="A451" s="12"/>
      <c r="B451" s="7"/>
      <c r="C451" s="10"/>
      <c r="D451" s="60"/>
      <c r="E451" s="65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</row>
    <row r="452" spans="1:16">
      <c r="A452" s="12"/>
      <c r="B452" s="7"/>
      <c r="C452" s="10"/>
      <c r="D452" s="60"/>
      <c r="E452" s="65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</row>
    <row r="453" spans="1:16">
      <c r="A453" s="12"/>
      <c r="B453" s="7"/>
      <c r="C453" s="10"/>
      <c r="D453" s="60"/>
      <c r="E453" s="65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</row>
    <row r="454" spans="1:16">
      <c r="A454" s="12"/>
      <c r="B454" s="7"/>
      <c r="C454" s="54"/>
      <c r="D454" s="60"/>
      <c r="E454" s="65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</row>
    <row r="455" spans="1:16">
      <c r="A455" s="12"/>
      <c r="B455" s="55"/>
      <c r="C455" s="54"/>
      <c r="D455" s="60"/>
      <c r="E455" s="65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</row>
    <row r="456" spans="1:16">
      <c r="A456" s="12"/>
      <c r="B456" s="55"/>
      <c r="C456" s="54"/>
      <c r="D456" s="60"/>
      <c r="E456" s="65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</row>
    <row r="457" spans="1:16">
      <c r="A457" s="12"/>
      <c r="B457" s="55"/>
      <c r="C457" s="54"/>
      <c r="D457" s="60"/>
      <c r="E457" s="65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</row>
    <row r="458" spans="1:16">
      <c r="A458" s="12"/>
      <c r="B458" s="55"/>
      <c r="C458" s="54"/>
      <c r="D458" s="60"/>
      <c r="E458" s="65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</row>
    <row r="459" spans="1:16">
      <c r="A459" s="12"/>
      <c r="B459" s="55"/>
      <c r="C459" s="54"/>
      <c r="D459" s="60"/>
      <c r="E459" s="65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</row>
    <row r="460" spans="1:16">
      <c r="A460" s="12"/>
      <c r="B460" s="55"/>
      <c r="C460" s="54"/>
      <c r="D460" s="60"/>
      <c r="E460" s="65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</row>
    <row r="461" spans="1:16">
      <c r="A461" s="12"/>
      <c r="B461" s="55"/>
      <c r="C461" s="54"/>
      <c r="D461" s="60"/>
      <c r="E461" s="65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</row>
    <row r="462" spans="1:16">
      <c r="A462" s="12"/>
      <c r="B462" s="55"/>
      <c r="C462" s="54"/>
      <c r="D462" s="60"/>
      <c r="E462" s="65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</row>
    <row r="463" spans="1:16">
      <c r="A463" s="12"/>
      <c r="B463" s="55"/>
      <c r="C463" s="54"/>
      <c r="D463" s="60"/>
      <c r="E463" s="65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</row>
    <row r="464" spans="1:16">
      <c r="A464" s="12"/>
      <c r="B464" s="55"/>
      <c r="C464" s="54"/>
      <c r="D464" s="60"/>
      <c r="E464" s="65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</row>
    <row r="465" spans="1:16">
      <c r="A465" s="12"/>
      <c r="B465" s="55"/>
      <c r="C465" s="54"/>
      <c r="D465" s="60"/>
      <c r="E465" s="65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</row>
    <row r="466" spans="1:16">
      <c r="A466" s="12"/>
      <c r="B466" s="55"/>
      <c r="C466" s="54"/>
      <c r="D466" s="60"/>
      <c r="E466" s="65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</row>
    <row r="467" spans="1:16">
      <c r="A467" s="12"/>
      <c r="B467" s="55"/>
      <c r="C467" s="54"/>
      <c r="D467" s="60"/>
      <c r="E467" s="65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</row>
    <row r="468" spans="1:16">
      <c r="A468" s="12"/>
      <c r="B468" s="55"/>
      <c r="C468" s="54"/>
      <c r="D468" s="60"/>
      <c r="E468" s="65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</row>
    <row r="469" spans="1:16">
      <c r="A469" s="12"/>
      <c r="B469" s="55"/>
      <c r="C469" s="54"/>
      <c r="D469" s="60"/>
      <c r="E469" s="65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</row>
    <row r="470" spans="1:16">
      <c r="A470" s="12"/>
      <c r="B470" s="55"/>
      <c r="C470" s="54"/>
      <c r="D470" s="60"/>
      <c r="E470" s="65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</row>
    <row r="471" spans="1:16">
      <c r="A471" s="12"/>
      <c r="B471" s="55"/>
      <c r="C471" s="54"/>
      <c r="D471" s="60"/>
      <c r="E471" s="65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</row>
    <row r="472" spans="1:16">
      <c r="A472" s="12"/>
      <c r="B472" s="55"/>
      <c r="C472" s="54"/>
      <c r="D472" s="60"/>
      <c r="E472" s="65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</row>
    <row r="473" spans="1:16">
      <c r="A473" s="12"/>
      <c r="B473" s="55"/>
      <c r="C473" s="54"/>
      <c r="D473" s="60"/>
      <c r="E473" s="65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</row>
    <row r="474" spans="1:16">
      <c r="A474" s="12"/>
      <c r="B474" s="55"/>
      <c r="C474" s="54"/>
      <c r="D474" s="60"/>
      <c r="E474" s="65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</row>
    <row r="475" spans="1:16">
      <c r="A475" s="12"/>
      <c r="B475" s="55"/>
      <c r="C475" s="54"/>
      <c r="D475" s="60"/>
      <c r="E475" s="65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</row>
    <row r="476" spans="1:16">
      <c r="A476" s="12"/>
      <c r="B476" s="55"/>
      <c r="C476" s="54"/>
      <c r="D476" s="60"/>
      <c r="E476" s="65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</row>
    <row r="477" spans="1:16">
      <c r="A477" s="12"/>
      <c r="B477" s="55"/>
      <c r="C477" s="54"/>
      <c r="D477" s="60"/>
      <c r="E477" s="65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</row>
    <row r="478" spans="1:16">
      <c r="A478" s="12"/>
      <c r="B478" s="55"/>
      <c r="C478" s="54"/>
      <c r="D478" s="60"/>
      <c r="E478" s="65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</row>
    <row r="479" spans="1:16">
      <c r="A479" s="12"/>
      <c r="B479" s="55"/>
      <c r="C479" s="54"/>
      <c r="D479" s="60"/>
      <c r="E479" s="65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</row>
    <row r="480" spans="1:16">
      <c r="A480" s="12"/>
      <c r="B480" s="55"/>
      <c r="C480" s="54"/>
      <c r="D480" s="60"/>
      <c r="E480" s="65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</row>
    <row r="481" spans="1:16">
      <c r="A481" s="12"/>
      <c r="B481" s="55"/>
      <c r="C481" s="54"/>
      <c r="D481" s="60"/>
      <c r="E481" s="65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</row>
    <row r="482" spans="1:16">
      <c r="A482" s="12"/>
      <c r="B482" s="55"/>
      <c r="C482" s="54"/>
      <c r="D482" s="60"/>
      <c r="E482" s="65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</row>
    <row r="483" spans="1:16">
      <c r="A483" s="12"/>
      <c r="B483" s="55"/>
      <c r="C483" s="54"/>
      <c r="D483" s="60"/>
      <c r="E483" s="65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</row>
    <row r="484" spans="1:16">
      <c r="A484" s="12"/>
      <c r="B484" s="55"/>
      <c r="C484" s="54"/>
      <c r="D484" s="60"/>
      <c r="E484" s="65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</row>
    <row r="485" spans="1:16">
      <c r="A485" s="12"/>
      <c r="B485" s="55"/>
      <c r="C485" s="54"/>
      <c r="D485" s="60"/>
      <c r="E485" s="65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</row>
    <row r="486" spans="1:16">
      <c r="A486" s="12"/>
      <c r="B486" s="55"/>
      <c r="C486" s="54"/>
      <c r="D486" s="60"/>
      <c r="E486" s="65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</row>
    <row r="487" spans="1:16">
      <c r="A487" s="12"/>
      <c r="B487" s="55"/>
      <c r="C487" s="54"/>
      <c r="D487" s="60"/>
      <c r="E487" s="65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</row>
    <row r="488" spans="1:16">
      <c r="A488" s="12"/>
      <c r="B488" s="55"/>
      <c r="C488" s="54"/>
      <c r="D488" s="60"/>
      <c r="E488" s="65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</row>
    <row r="489" spans="1:16">
      <c r="A489" s="12"/>
      <c r="B489" s="55"/>
      <c r="C489" s="54"/>
      <c r="D489" s="60"/>
      <c r="E489" s="65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</row>
    <row r="490" spans="1:16">
      <c r="A490" s="12"/>
      <c r="B490" s="55"/>
      <c r="C490" s="54"/>
      <c r="D490" s="60"/>
      <c r="E490" s="65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</row>
    <row r="491" spans="1:16">
      <c r="A491" s="12"/>
      <c r="B491" s="55"/>
      <c r="C491" s="54"/>
      <c r="D491" s="60"/>
      <c r="E491" s="65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</row>
    <row r="492" spans="1:16">
      <c r="A492" s="12"/>
      <c r="B492" s="55"/>
      <c r="C492" s="54"/>
      <c r="D492" s="60"/>
      <c r="E492" s="65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</row>
    <row r="493" spans="1:16">
      <c r="A493" s="12"/>
      <c r="B493" s="55"/>
      <c r="C493" s="54"/>
      <c r="D493" s="60"/>
      <c r="E493" s="65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</row>
    <row r="494" spans="1:16">
      <c r="A494" s="12"/>
      <c r="B494" s="55"/>
      <c r="C494" s="54"/>
      <c r="D494" s="60"/>
      <c r="E494" s="65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</row>
    <row r="495" spans="1:16">
      <c r="A495" s="12"/>
      <c r="B495" s="55"/>
      <c r="C495" s="54"/>
      <c r="D495" s="60"/>
      <c r="E495" s="65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</row>
    <row r="496" spans="1:16">
      <c r="A496" s="12"/>
      <c r="B496" s="55"/>
      <c r="C496" s="54"/>
      <c r="D496" s="60"/>
      <c r="E496" s="65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</row>
    <row r="497" spans="1:16">
      <c r="A497" s="12"/>
      <c r="B497" s="55"/>
      <c r="C497" s="54"/>
      <c r="D497" s="60"/>
      <c r="E497" s="65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</row>
    <row r="498" spans="1:16">
      <c r="A498" s="12"/>
      <c r="B498" s="55"/>
      <c r="C498" s="54"/>
      <c r="D498" s="60"/>
      <c r="E498" s="65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</row>
    <row r="499" spans="1:16">
      <c r="A499" s="12"/>
      <c r="B499" s="55"/>
      <c r="C499" s="54"/>
      <c r="D499" s="60"/>
      <c r="E499" s="65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</row>
    <row r="500" spans="1:16">
      <c r="A500" s="12"/>
      <c r="B500" s="55"/>
      <c r="C500" s="54"/>
      <c r="D500" s="60"/>
      <c r="E500" s="65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</row>
    <row r="501" spans="1:16">
      <c r="A501" s="12"/>
      <c r="B501" s="55"/>
      <c r="C501" s="54"/>
      <c r="D501" s="60"/>
      <c r="E501" s="65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</row>
    <row r="502" spans="1:16">
      <c r="A502" s="12"/>
      <c r="B502" s="55"/>
      <c r="C502" s="54"/>
      <c r="D502" s="60"/>
      <c r="E502" s="65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</row>
    <row r="503" spans="1:16">
      <c r="A503" s="12"/>
      <c r="B503" s="55"/>
      <c r="C503" s="54"/>
      <c r="D503" s="60"/>
      <c r="E503" s="65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</row>
    <row r="504" spans="1:16">
      <c r="A504" s="12"/>
      <c r="B504" s="55"/>
      <c r="C504" s="54"/>
      <c r="D504" s="60"/>
      <c r="E504" s="65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</row>
    <row r="505" spans="1:16">
      <c r="A505" s="12"/>
      <c r="B505" s="55"/>
      <c r="C505" s="54"/>
      <c r="D505" s="60"/>
      <c r="E505" s="65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</row>
    <row r="506" spans="1:16">
      <c r="A506" s="12"/>
      <c r="B506" s="55"/>
      <c r="C506" s="54"/>
      <c r="D506" s="60"/>
      <c r="E506" s="65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</row>
    <row r="507" spans="1:16">
      <c r="A507" s="12"/>
      <c r="B507" s="55"/>
      <c r="C507" s="54"/>
      <c r="D507" s="60"/>
      <c r="E507" s="65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</row>
    <row r="508" spans="1:16">
      <c r="A508" s="12"/>
      <c r="B508" s="55"/>
      <c r="C508" s="54"/>
      <c r="D508" s="60"/>
      <c r="E508" s="65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</row>
    <row r="509" spans="1:16">
      <c r="A509" s="12"/>
      <c r="B509" s="55"/>
      <c r="C509" s="54"/>
      <c r="D509" s="60"/>
      <c r="E509" s="65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</row>
    <row r="510" spans="1:16">
      <c r="A510" s="12"/>
      <c r="B510" s="55"/>
      <c r="C510" s="54"/>
      <c r="D510" s="60"/>
      <c r="E510" s="65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</row>
    <row r="511" spans="1:16">
      <c r="A511" s="12"/>
      <c r="B511" s="55"/>
      <c r="C511" s="54"/>
      <c r="D511" s="60"/>
      <c r="E511" s="65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</row>
    <row r="512" spans="1:16">
      <c r="A512" s="12"/>
      <c r="B512" s="55"/>
      <c r="C512" s="54"/>
      <c r="D512" s="60"/>
      <c r="E512" s="65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</row>
    <row r="513" spans="1:16">
      <c r="A513" s="12"/>
      <c r="B513" s="55"/>
      <c r="C513" s="54"/>
      <c r="D513" s="60"/>
      <c r="E513" s="65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</row>
    <row r="514" spans="1:16">
      <c r="A514" s="12"/>
      <c r="B514" s="55"/>
      <c r="C514" s="54"/>
      <c r="D514" s="60"/>
      <c r="E514" s="65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</row>
    <row r="515" spans="1:16">
      <c r="A515" s="12"/>
      <c r="B515" s="55"/>
      <c r="C515" s="54"/>
      <c r="D515" s="60"/>
      <c r="E515" s="65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</row>
    <row r="516" spans="1:16">
      <c r="A516" s="12"/>
      <c r="B516" s="55"/>
      <c r="C516" s="54"/>
      <c r="D516" s="60"/>
      <c r="E516" s="65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</row>
    <row r="517" spans="1:16">
      <c r="A517" s="12"/>
      <c r="B517" s="55"/>
      <c r="C517" s="54"/>
      <c r="D517" s="60"/>
      <c r="E517" s="65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</row>
    <row r="518" spans="1:16">
      <c r="A518" s="12"/>
      <c r="B518" s="55"/>
      <c r="C518" s="54"/>
      <c r="D518" s="60"/>
      <c r="E518" s="65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</row>
    <row r="519" spans="1:16">
      <c r="A519" s="12"/>
      <c r="B519" s="55"/>
      <c r="C519" s="54"/>
      <c r="D519" s="60"/>
      <c r="E519" s="65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</row>
    <row r="520" spans="1:16">
      <c r="A520" s="12"/>
      <c r="B520" s="55"/>
      <c r="C520" s="54"/>
      <c r="D520" s="60"/>
      <c r="E520" s="65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</row>
    <row r="521" spans="1:16">
      <c r="A521" s="12"/>
      <c r="B521" s="55"/>
      <c r="C521" s="54"/>
      <c r="D521" s="60"/>
      <c r="E521" s="65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</row>
    <row r="522" spans="1:16">
      <c r="A522" s="12"/>
      <c r="B522" s="55"/>
      <c r="C522" s="54"/>
      <c r="D522" s="60"/>
      <c r="E522" s="65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</row>
    <row r="523" spans="1:16">
      <c r="A523" s="12"/>
      <c r="B523" s="55"/>
      <c r="C523" s="54"/>
      <c r="D523" s="60"/>
      <c r="E523" s="65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</row>
    <row r="524" spans="1:16">
      <c r="A524" s="12"/>
      <c r="B524" s="55"/>
      <c r="C524" s="54"/>
      <c r="D524" s="60"/>
      <c r="E524" s="65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</row>
    <row r="525" spans="1:16">
      <c r="A525" s="12"/>
      <c r="B525" s="55"/>
      <c r="C525" s="54"/>
      <c r="D525" s="60"/>
      <c r="E525" s="65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</row>
    <row r="526" spans="1:16">
      <c r="A526" s="12"/>
      <c r="B526" s="55"/>
      <c r="C526" s="54"/>
      <c r="D526" s="60"/>
      <c r="E526" s="65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</row>
    <row r="527" spans="1:16">
      <c r="A527" s="12"/>
      <c r="B527" s="55"/>
      <c r="C527" s="54"/>
      <c r="D527" s="60"/>
      <c r="E527" s="65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</row>
    <row r="528" spans="1:16">
      <c r="A528" s="12"/>
      <c r="B528" s="55"/>
      <c r="C528" s="54"/>
      <c r="D528" s="60"/>
      <c r="E528" s="65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</row>
    <row r="529" spans="1:16">
      <c r="A529" s="12"/>
      <c r="B529" s="55"/>
      <c r="C529" s="54"/>
      <c r="D529" s="60"/>
      <c r="E529" s="65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</row>
    <row r="530" spans="1:16">
      <c r="A530" s="12"/>
      <c r="B530" s="55"/>
      <c r="C530" s="54"/>
      <c r="D530" s="60"/>
      <c r="E530" s="65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</row>
    <row r="531" spans="1:16">
      <c r="A531" s="12"/>
      <c r="B531" s="55"/>
      <c r="C531" s="54"/>
      <c r="D531" s="60"/>
      <c r="E531" s="65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</row>
    <row r="532" spans="1:16">
      <c r="A532" s="12"/>
      <c r="B532" s="55"/>
      <c r="C532" s="54"/>
      <c r="D532" s="60"/>
      <c r="E532" s="65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</row>
    <row r="533" spans="1:16">
      <c r="A533" s="12"/>
      <c r="B533" s="55"/>
      <c r="C533" s="54"/>
      <c r="D533" s="60"/>
      <c r="E533" s="65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</row>
    <row r="534" spans="1:16">
      <c r="A534" s="12"/>
      <c r="B534" s="55"/>
      <c r="C534" s="54"/>
      <c r="D534" s="60"/>
      <c r="E534" s="65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</row>
    <row r="535" spans="1:16">
      <c r="A535" s="12"/>
      <c r="B535" s="55"/>
      <c r="C535" s="54"/>
      <c r="D535" s="60"/>
      <c r="E535" s="65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</row>
    <row r="536" spans="1:16">
      <c r="A536" s="12"/>
      <c r="B536" s="55"/>
      <c r="C536" s="54"/>
      <c r="D536" s="60"/>
      <c r="E536" s="65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</row>
    <row r="537" spans="1:16">
      <c r="A537" s="12"/>
      <c r="B537" s="55"/>
      <c r="C537" s="54"/>
      <c r="D537" s="60"/>
      <c r="E537" s="65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</row>
    <row r="538" spans="1:16">
      <c r="A538" s="12"/>
      <c r="B538" s="55"/>
      <c r="C538" s="54"/>
      <c r="D538" s="60"/>
      <c r="E538" s="65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</row>
    <row r="539" spans="1:16">
      <c r="A539" s="12"/>
      <c r="B539" s="55"/>
      <c r="C539" s="54"/>
      <c r="D539" s="60"/>
      <c r="E539" s="65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</row>
    <row r="540" spans="1:16">
      <c r="A540" s="12"/>
      <c r="B540" s="55"/>
      <c r="C540" s="54"/>
      <c r="D540" s="60"/>
      <c r="E540" s="65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</row>
    <row r="541" spans="1:16">
      <c r="A541" s="12"/>
      <c r="B541" s="55"/>
      <c r="C541" s="54"/>
      <c r="D541" s="60"/>
      <c r="E541" s="65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</row>
    <row r="542" spans="1:16">
      <c r="A542" s="12"/>
      <c r="B542" s="55"/>
      <c r="C542" s="54"/>
      <c r="D542" s="60"/>
      <c r="E542" s="65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</row>
    <row r="543" spans="1:16">
      <c r="A543" s="12"/>
      <c r="B543" s="55"/>
      <c r="C543" s="54"/>
      <c r="D543" s="60"/>
      <c r="E543" s="65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</row>
    <row r="544" spans="1:16">
      <c r="A544" s="12"/>
      <c r="B544" s="55"/>
      <c r="C544" s="54"/>
      <c r="D544" s="60"/>
      <c r="E544" s="65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</row>
    <row r="545" spans="1:16">
      <c r="A545" s="12"/>
      <c r="B545" s="55"/>
      <c r="C545" s="54"/>
      <c r="D545" s="60"/>
      <c r="E545" s="65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</row>
    <row r="546" spans="1:16">
      <c r="A546" s="12"/>
      <c r="B546" s="55"/>
      <c r="C546" s="54"/>
      <c r="D546" s="60"/>
      <c r="E546" s="65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</row>
    <row r="547" spans="1:16">
      <c r="A547" s="12"/>
      <c r="B547" s="55"/>
      <c r="C547" s="54"/>
      <c r="D547" s="60"/>
      <c r="E547" s="65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</row>
    <row r="548" spans="1:16">
      <c r="A548" s="12"/>
      <c r="B548" s="55"/>
      <c r="C548" s="54"/>
      <c r="D548" s="60"/>
      <c r="E548" s="65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</row>
    <row r="549" spans="1:16">
      <c r="A549" s="12"/>
      <c r="B549" s="55"/>
      <c r="C549" s="54"/>
      <c r="D549" s="60"/>
      <c r="E549" s="65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</row>
    <row r="550" spans="1:16">
      <c r="A550" s="12"/>
      <c r="B550" s="55"/>
      <c r="C550" s="54"/>
      <c r="D550" s="60"/>
      <c r="E550" s="65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</row>
    <row r="551" spans="1:16">
      <c r="A551" s="12"/>
      <c r="B551" s="55"/>
      <c r="C551" s="54"/>
      <c r="D551" s="60"/>
      <c r="E551" s="65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</row>
    <row r="552" spans="1:16">
      <c r="A552" s="12"/>
      <c r="B552" s="55"/>
      <c r="C552" s="54"/>
      <c r="D552" s="60"/>
      <c r="E552" s="65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</row>
    <row r="553" spans="1:16">
      <c r="A553" s="12"/>
      <c r="B553" s="55"/>
      <c r="C553" s="54"/>
      <c r="D553" s="60"/>
      <c r="E553" s="65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</row>
    <row r="554" spans="1:16">
      <c r="A554" s="12"/>
      <c r="B554" s="55"/>
      <c r="C554" s="54"/>
      <c r="D554" s="60"/>
      <c r="E554" s="65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</row>
    <row r="555" spans="1:16">
      <c r="A555" s="12"/>
      <c r="B555" s="55"/>
      <c r="C555" s="54"/>
      <c r="D555" s="60"/>
      <c r="E555" s="65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</row>
    <row r="556" spans="1:16">
      <c r="A556" s="12"/>
      <c r="B556" s="55"/>
      <c r="C556" s="54"/>
      <c r="D556" s="60"/>
      <c r="E556" s="65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</row>
    <row r="557" spans="1:16">
      <c r="A557" s="12"/>
      <c r="B557" s="55"/>
      <c r="C557" s="54"/>
      <c r="D557" s="60"/>
      <c r="E557" s="65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</row>
    <row r="558" spans="1:16">
      <c r="A558" s="12"/>
      <c r="B558" s="55"/>
      <c r="C558" s="54"/>
      <c r="D558" s="60"/>
      <c r="E558" s="65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</row>
    <row r="559" spans="1:16">
      <c r="A559" s="12"/>
      <c r="B559" s="55"/>
      <c r="C559" s="54"/>
      <c r="D559" s="60"/>
      <c r="E559" s="65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</row>
    <row r="560" spans="1:16">
      <c r="A560" s="12"/>
      <c r="B560" s="55"/>
      <c r="C560" s="54"/>
      <c r="D560" s="60"/>
      <c r="E560" s="65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</row>
    <row r="561" spans="1:16">
      <c r="A561" s="12"/>
      <c r="B561" s="55"/>
      <c r="C561" s="54"/>
      <c r="D561" s="60"/>
      <c r="E561" s="65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</row>
    <row r="562" spans="1:16">
      <c r="A562" s="12"/>
      <c r="B562" s="55"/>
      <c r="C562" s="54"/>
      <c r="D562" s="60"/>
      <c r="E562" s="65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</row>
    <row r="563" spans="1:16">
      <c r="A563" s="12"/>
      <c r="B563" s="55"/>
      <c r="C563" s="54"/>
      <c r="D563" s="60"/>
      <c r="E563" s="65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</row>
    <row r="564" spans="1:16">
      <c r="A564" s="12"/>
      <c r="B564" s="55"/>
      <c r="C564" s="54"/>
      <c r="D564" s="60"/>
      <c r="E564" s="65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</row>
    <row r="565" spans="1:16">
      <c r="A565" s="12"/>
      <c r="B565" s="55"/>
      <c r="C565" s="54"/>
      <c r="D565" s="60"/>
      <c r="E565" s="65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</row>
    <row r="566" spans="1:16">
      <c r="A566" s="12"/>
      <c r="B566" s="55"/>
      <c r="C566" s="54"/>
      <c r="D566" s="60"/>
      <c r="E566" s="65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</row>
    <row r="567" spans="1:16">
      <c r="A567" s="12"/>
      <c r="B567" s="55"/>
      <c r="C567" s="54"/>
      <c r="D567" s="60"/>
      <c r="E567" s="65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</row>
    <row r="568" spans="1:16">
      <c r="A568" s="12"/>
      <c r="B568" s="55"/>
      <c r="C568" s="54"/>
      <c r="D568" s="60"/>
      <c r="E568" s="65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</row>
    <row r="569" spans="1:16">
      <c r="A569" s="12"/>
      <c r="B569" s="55"/>
      <c r="C569" s="54"/>
      <c r="D569" s="60"/>
      <c r="E569" s="65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</row>
    <row r="570" spans="1:16">
      <c r="A570" s="12"/>
      <c r="B570" s="55"/>
      <c r="C570" s="54"/>
      <c r="D570" s="60"/>
      <c r="E570" s="65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</row>
    <row r="571" spans="1:16">
      <c r="A571" s="12"/>
      <c r="B571" s="55"/>
      <c r="C571" s="54"/>
      <c r="D571" s="60"/>
      <c r="E571" s="65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</row>
    <row r="572" spans="1:16">
      <c r="A572" s="12"/>
      <c r="B572" s="55"/>
      <c r="C572" s="54"/>
      <c r="D572" s="60"/>
      <c r="E572" s="65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</row>
    <row r="573" spans="1:16">
      <c r="A573" s="12"/>
      <c r="B573" s="55"/>
      <c r="C573" s="54"/>
      <c r="D573" s="60"/>
      <c r="E573" s="65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</row>
    <row r="574" spans="1:16">
      <c r="A574" s="12"/>
      <c r="B574" s="55"/>
      <c r="C574" s="54"/>
      <c r="D574" s="60"/>
      <c r="E574" s="65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</row>
    <row r="575" spans="1:16">
      <c r="A575" s="12"/>
      <c r="B575" s="55"/>
      <c r="C575" s="54"/>
      <c r="D575" s="60"/>
      <c r="E575" s="65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</row>
    <row r="576" spans="1:16">
      <c r="A576" s="12"/>
      <c r="B576" s="55"/>
      <c r="C576" s="54"/>
      <c r="D576" s="60"/>
      <c r="E576" s="65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</row>
    <row r="577" spans="1:16">
      <c r="A577" s="12"/>
      <c r="B577" s="55"/>
      <c r="C577" s="54"/>
      <c r="D577" s="60"/>
      <c r="E577" s="65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</row>
    <row r="578" spans="1:16">
      <c r="A578" s="12"/>
      <c r="B578" s="55"/>
      <c r="C578" s="54"/>
      <c r="D578" s="60"/>
      <c r="E578" s="65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</row>
    <row r="579" spans="1:16">
      <c r="A579" s="12"/>
      <c r="B579" s="55"/>
      <c r="C579" s="54"/>
      <c r="D579" s="60"/>
      <c r="E579" s="65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</row>
    <row r="580" spans="1:16">
      <c r="A580" s="12"/>
      <c r="B580" s="55"/>
      <c r="C580" s="54"/>
      <c r="D580" s="60"/>
      <c r="E580" s="65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</row>
    <row r="581" spans="1:16">
      <c r="A581" s="12"/>
      <c r="B581" s="55"/>
      <c r="C581" s="54"/>
      <c r="D581" s="60"/>
      <c r="E581" s="65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</row>
    <row r="582" spans="1:16">
      <c r="A582" s="12"/>
      <c r="B582" s="55"/>
      <c r="C582" s="54"/>
      <c r="D582" s="60"/>
      <c r="E582" s="65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</row>
    <row r="583" spans="1:16">
      <c r="A583" s="12"/>
      <c r="B583" s="55"/>
      <c r="C583" s="54"/>
      <c r="D583" s="60"/>
      <c r="E583" s="65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</row>
    <row r="584" spans="1:16">
      <c r="A584" s="12"/>
      <c r="B584" s="55"/>
      <c r="C584" s="54"/>
      <c r="D584" s="60"/>
      <c r="E584" s="65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</row>
    <row r="585" spans="1:16">
      <c r="A585" s="12"/>
      <c r="B585" s="55"/>
      <c r="C585" s="54"/>
      <c r="D585" s="60"/>
      <c r="E585" s="65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</row>
    <row r="586" spans="1:16">
      <c r="A586" s="12"/>
      <c r="B586" s="55"/>
      <c r="C586" s="54"/>
      <c r="D586" s="60"/>
      <c r="E586" s="65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</row>
    <row r="587" spans="1:16">
      <c r="A587" s="12"/>
      <c r="B587" s="55"/>
      <c r="C587" s="54"/>
      <c r="D587" s="60"/>
      <c r="E587" s="65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</row>
    <row r="588" spans="1:16">
      <c r="A588" s="12"/>
      <c r="B588" s="55"/>
      <c r="C588" s="54"/>
      <c r="D588" s="60"/>
      <c r="E588" s="65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</row>
    <row r="589" spans="1:16">
      <c r="A589" s="12"/>
      <c r="B589" s="55"/>
      <c r="C589" s="54"/>
      <c r="D589" s="60"/>
      <c r="E589" s="65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</row>
    <row r="590" spans="1:16">
      <c r="A590" s="12"/>
      <c r="B590" s="55"/>
      <c r="C590" s="54"/>
      <c r="D590" s="60"/>
      <c r="E590" s="65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</row>
    <row r="591" spans="1:16">
      <c r="A591" s="12"/>
      <c r="B591" s="55"/>
      <c r="C591" s="54"/>
      <c r="D591" s="60"/>
      <c r="E591" s="65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</row>
    <row r="592" spans="1:16">
      <c r="A592" s="12"/>
      <c r="B592" s="55"/>
      <c r="C592" s="54"/>
      <c r="D592" s="60"/>
      <c r="E592" s="65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</row>
    <row r="593" spans="1:16">
      <c r="A593" s="12"/>
      <c r="B593" s="55"/>
      <c r="C593" s="54"/>
      <c r="D593" s="60"/>
      <c r="E593" s="65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</row>
    <row r="594" spans="1:16">
      <c r="A594" s="12"/>
      <c r="B594" s="55"/>
      <c r="C594" s="54"/>
      <c r="D594" s="60"/>
      <c r="E594" s="65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</row>
    <row r="595" spans="1:16">
      <c r="A595" s="12"/>
      <c r="B595" s="55"/>
      <c r="C595" s="54"/>
      <c r="D595" s="60"/>
      <c r="E595" s="65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</row>
    <row r="596" spans="1:16">
      <c r="A596" s="12"/>
      <c r="B596" s="55"/>
      <c r="C596" s="54"/>
      <c r="D596" s="60"/>
      <c r="E596" s="65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</row>
    <row r="597" spans="1:16">
      <c r="A597" s="12"/>
      <c r="B597" s="55"/>
      <c r="C597" s="54"/>
      <c r="D597" s="60"/>
      <c r="E597" s="65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</row>
    <row r="598" spans="1:16">
      <c r="A598" s="12"/>
      <c r="B598" s="55"/>
      <c r="C598" s="54"/>
      <c r="D598" s="60"/>
      <c r="E598" s="65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</row>
    <row r="599" spans="1:16">
      <c r="A599" s="12"/>
      <c r="B599" s="55"/>
      <c r="C599" s="54"/>
      <c r="D599" s="60"/>
      <c r="E599" s="65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</row>
    <row r="600" spans="1:16">
      <c r="A600" s="12"/>
      <c r="B600" s="55"/>
      <c r="C600" s="54"/>
      <c r="D600" s="60"/>
      <c r="E600" s="65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</row>
    <row r="601" spans="1:16">
      <c r="A601" s="12"/>
      <c r="B601" s="55"/>
      <c r="C601" s="54"/>
      <c r="D601" s="60"/>
      <c r="E601" s="65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</row>
    <row r="602" spans="1:16">
      <c r="A602" s="12"/>
      <c r="B602" s="55"/>
      <c r="C602" s="54"/>
      <c r="D602" s="60"/>
      <c r="E602" s="65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</row>
    <row r="603" spans="1:16">
      <c r="A603" s="12"/>
      <c r="B603" s="55"/>
      <c r="C603" s="54"/>
      <c r="D603" s="60"/>
      <c r="E603" s="65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</row>
    <row r="604" spans="1:16">
      <c r="A604" s="12"/>
      <c r="B604" s="55"/>
      <c r="C604" s="54"/>
      <c r="D604" s="60"/>
      <c r="E604" s="65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</row>
    <row r="605" spans="1:16">
      <c r="A605" s="12"/>
      <c r="B605" s="55"/>
      <c r="C605" s="54"/>
      <c r="D605" s="60"/>
      <c r="E605" s="65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</row>
    <row r="606" spans="1:16">
      <c r="A606" s="12"/>
      <c r="B606" s="55"/>
      <c r="C606" s="54"/>
      <c r="D606" s="60"/>
      <c r="E606" s="65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</row>
    <row r="607" spans="1:16">
      <c r="A607" s="12"/>
      <c r="B607" s="55"/>
      <c r="C607" s="54"/>
      <c r="D607" s="60"/>
      <c r="E607" s="65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</row>
    <row r="608" spans="1:16">
      <c r="A608" s="12"/>
      <c r="B608" s="55"/>
      <c r="C608" s="54"/>
      <c r="D608" s="60"/>
      <c r="E608" s="65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</row>
    <row r="609" spans="1:16">
      <c r="A609" s="12"/>
      <c r="B609" s="55"/>
      <c r="C609" s="54"/>
      <c r="D609" s="60"/>
      <c r="E609" s="65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</row>
    <row r="610" spans="1:16">
      <c r="A610" s="12"/>
      <c r="B610" s="55"/>
      <c r="C610" s="54"/>
      <c r="D610" s="60"/>
      <c r="E610" s="65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</row>
    <row r="611" spans="1:16">
      <c r="A611" s="12"/>
      <c r="B611" s="55"/>
      <c r="C611" s="54"/>
      <c r="D611" s="60"/>
      <c r="E611" s="65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</row>
    <row r="612" spans="1:16">
      <c r="A612" s="12"/>
      <c r="B612" s="55"/>
      <c r="C612" s="54"/>
      <c r="D612" s="60"/>
      <c r="E612" s="65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</row>
    <row r="613" spans="1:16">
      <c r="A613" s="12"/>
      <c r="B613" s="55"/>
      <c r="C613" s="54"/>
      <c r="D613" s="60"/>
      <c r="E613" s="65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</row>
    <row r="614" spans="1:16">
      <c r="A614" s="12"/>
      <c r="B614" s="55"/>
      <c r="C614" s="54"/>
      <c r="D614" s="60"/>
      <c r="E614" s="65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</row>
    <row r="615" spans="1:16">
      <c r="A615" s="12"/>
      <c r="B615" s="55"/>
      <c r="C615" s="54"/>
      <c r="D615" s="60"/>
      <c r="E615" s="65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</row>
    <row r="616" spans="1:16">
      <c r="A616" s="12"/>
      <c r="B616" s="55"/>
      <c r="C616" s="54"/>
      <c r="D616" s="60"/>
      <c r="E616" s="65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</row>
    <row r="617" spans="1:16">
      <c r="A617" s="12"/>
      <c r="B617" s="55"/>
      <c r="C617" s="54"/>
      <c r="D617" s="60"/>
      <c r="E617" s="65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</row>
    <row r="618" spans="1:16">
      <c r="A618" s="12"/>
      <c r="B618" s="55"/>
      <c r="C618" s="54"/>
      <c r="D618" s="60"/>
      <c r="E618" s="65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</row>
    <row r="619" spans="1:16">
      <c r="A619" s="12"/>
      <c r="B619" s="55"/>
      <c r="C619" s="54"/>
      <c r="D619" s="60"/>
      <c r="E619" s="65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</row>
    <row r="620" spans="1:16">
      <c r="A620" s="12"/>
      <c r="B620" s="55"/>
      <c r="C620" s="54"/>
      <c r="D620" s="60"/>
      <c r="E620" s="65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</row>
    <row r="621" spans="1:16">
      <c r="A621" s="12"/>
      <c r="B621" s="55"/>
      <c r="C621" s="54"/>
      <c r="D621" s="60"/>
      <c r="E621" s="65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</row>
    <row r="622" spans="1:16">
      <c r="A622" s="12"/>
      <c r="B622" s="55"/>
      <c r="C622" s="54"/>
      <c r="D622" s="60"/>
      <c r="E622" s="65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</row>
    <row r="623" spans="1:16">
      <c r="A623" s="12"/>
      <c r="B623" s="55"/>
      <c r="C623" s="54"/>
      <c r="D623" s="60"/>
      <c r="E623" s="65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</row>
    <row r="624" spans="1:16">
      <c r="A624" s="12"/>
      <c r="B624" s="55"/>
      <c r="C624" s="54"/>
      <c r="D624" s="60"/>
      <c r="E624" s="65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</row>
    <row r="625" spans="1:16">
      <c r="A625" s="12"/>
      <c r="B625" s="55"/>
      <c r="C625" s="54"/>
      <c r="D625" s="60"/>
      <c r="E625" s="65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</row>
    <row r="626" spans="1:16">
      <c r="A626" s="12"/>
      <c r="B626" s="55"/>
      <c r="C626" s="54"/>
      <c r="D626" s="60"/>
      <c r="E626" s="65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</row>
    <row r="627" spans="1:16">
      <c r="A627" s="12"/>
      <c r="B627" s="55"/>
      <c r="C627" s="54"/>
      <c r="D627" s="60"/>
      <c r="E627" s="65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</row>
    <row r="628" spans="1:16">
      <c r="A628" s="12"/>
      <c r="B628" s="55"/>
      <c r="C628" s="54"/>
      <c r="D628" s="60"/>
      <c r="E628" s="65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</row>
    <row r="629" spans="1:16">
      <c r="A629" s="12"/>
      <c r="B629" s="55"/>
      <c r="C629" s="54"/>
      <c r="D629" s="60"/>
      <c r="E629" s="65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</row>
    <row r="630" spans="1:16">
      <c r="A630" s="12"/>
      <c r="B630" s="55"/>
      <c r="C630" s="54"/>
      <c r="D630" s="60"/>
      <c r="E630" s="65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</row>
    <row r="631" spans="1:16">
      <c r="A631" s="12"/>
      <c r="B631" s="55"/>
      <c r="C631" s="54"/>
      <c r="D631" s="60"/>
      <c r="E631" s="65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</row>
    <row r="632" spans="1:16">
      <c r="A632" s="12"/>
      <c r="B632" s="55"/>
      <c r="C632" s="54"/>
      <c r="D632" s="60"/>
      <c r="E632" s="65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</row>
    <row r="633" spans="1:16">
      <c r="A633" s="12"/>
      <c r="B633" s="55"/>
      <c r="C633" s="54"/>
      <c r="D633" s="60"/>
      <c r="E633" s="65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</row>
    <row r="634" spans="1:16">
      <c r="A634" s="12"/>
      <c r="B634" s="55"/>
      <c r="C634" s="54"/>
      <c r="D634" s="60"/>
      <c r="E634" s="65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</row>
    <row r="635" spans="1:16">
      <c r="A635" s="12"/>
      <c r="B635" s="55"/>
      <c r="C635" s="54"/>
      <c r="D635" s="60"/>
      <c r="E635" s="65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</row>
    <row r="636" spans="1:16">
      <c r="A636" s="12"/>
      <c r="B636" s="55"/>
      <c r="C636" s="54"/>
      <c r="D636" s="60"/>
      <c r="E636" s="65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</row>
    <row r="637" spans="1:16">
      <c r="A637" s="12"/>
      <c r="B637" s="55"/>
      <c r="C637" s="54"/>
      <c r="D637" s="60"/>
      <c r="E637" s="65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</row>
    <row r="638" spans="1:16">
      <c r="A638" s="12"/>
      <c r="B638" s="55"/>
      <c r="C638" s="54"/>
      <c r="D638" s="60"/>
      <c r="E638" s="65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</row>
    <row r="639" spans="1:16">
      <c r="A639" s="12"/>
      <c r="B639" s="55"/>
      <c r="C639" s="54"/>
      <c r="D639" s="60"/>
      <c r="E639" s="65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</row>
    <row r="640" spans="1:16">
      <c r="A640" s="12"/>
      <c r="B640" s="55"/>
      <c r="C640" s="54"/>
      <c r="D640" s="60"/>
      <c r="E640" s="65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</row>
    <row r="641" spans="1:16">
      <c r="A641" s="12"/>
      <c r="B641" s="55"/>
      <c r="C641" s="54"/>
      <c r="D641" s="60"/>
      <c r="E641" s="65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</row>
    <row r="642" spans="1:16">
      <c r="A642" s="12"/>
      <c r="B642" s="55"/>
      <c r="C642" s="54"/>
      <c r="D642" s="60"/>
      <c r="E642" s="65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</row>
    <row r="643" spans="1:16">
      <c r="A643" s="12"/>
      <c r="B643" s="55"/>
      <c r="C643" s="54"/>
      <c r="D643" s="60"/>
      <c r="E643" s="65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</row>
    <row r="644" spans="1:16">
      <c r="A644" s="12"/>
      <c r="B644" s="55"/>
      <c r="C644" s="54"/>
      <c r="D644" s="60"/>
      <c r="E644" s="65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</row>
    <row r="645" spans="1:16">
      <c r="A645" s="12"/>
      <c r="B645" s="55"/>
      <c r="C645" s="54"/>
      <c r="D645" s="60"/>
      <c r="E645" s="65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</row>
    <row r="646" spans="1:16">
      <c r="A646" s="12"/>
      <c r="B646" s="55"/>
      <c r="C646" s="54"/>
      <c r="D646" s="60"/>
      <c r="E646" s="65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</row>
    <row r="647" spans="1:16">
      <c r="A647" s="12"/>
      <c r="B647" s="55"/>
      <c r="C647" s="54"/>
      <c r="D647" s="60"/>
      <c r="E647" s="65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</row>
    <row r="648" spans="1:16">
      <c r="A648" s="12"/>
      <c r="B648" s="55"/>
      <c r="C648" s="54"/>
      <c r="D648" s="60"/>
      <c r="E648" s="65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</row>
    <row r="649" spans="1:16">
      <c r="A649" s="12"/>
      <c r="B649" s="55"/>
      <c r="C649" s="54"/>
      <c r="D649" s="60"/>
      <c r="E649" s="65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</row>
    <row r="650" spans="1:16">
      <c r="A650" s="12"/>
      <c r="B650" s="55"/>
      <c r="C650" s="54"/>
      <c r="D650" s="60"/>
      <c r="E650" s="65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</row>
    <row r="651" spans="1:16">
      <c r="A651" s="12"/>
      <c r="B651" s="55"/>
      <c r="C651" s="54"/>
      <c r="D651" s="60"/>
      <c r="E651" s="65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</row>
    <row r="652" spans="1:16">
      <c r="A652" s="12"/>
      <c r="B652" s="55"/>
      <c r="C652" s="54"/>
      <c r="D652" s="60"/>
      <c r="E652" s="65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</row>
    <row r="653" spans="1:16">
      <c r="A653" s="12"/>
      <c r="B653" s="55"/>
      <c r="C653" s="54"/>
      <c r="D653" s="60"/>
      <c r="E653" s="65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</row>
    <row r="654" spans="1:16">
      <c r="A654" s="12"/>
      <c r="B654" s="55"/>
      <c r="C654" s="54"/>
      <c r="D654" s="60"/>
      <c r="E654" s="65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</row>
    <row r="655" spans="1:16">
      <c r="A655" s="12"/>
      <c r="B655" s="55"/>
      <c r="C655" s="54"/>
      <c r="D655" s="60"/>
      <c r="E655" s="65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</row>
    <row r="656" spans="1:16">
      <c r="A656" s="12"/>
      <c r="B656" s="55"/>
      <c r="C656" s="54"/>
      <c r="D656" s="60"/>
      <c r="E656" s="65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</row>
    <row r="657" spans="1:16">
      <c r="A657" s="12"/>
      <c r="B657" s="55"/>
      <c r="C657" s="54"/>
      <c r="D657" s="60"/>
      <c r="E657" s="65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</row>
    <row r="658" spans="1:16">
      <c r="A658" s="12"/>
      <c r="B658" s="55"/>
      <c r="C658" s="54"/>
      <c r="D658" s="60"/>
      <c r="E658" s="65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</row>
    <row r="659" spans="1:16">
      <c r="A659" s="12"/>
      <c r="B659" s="55"/>
      <c r="C659" s="54"/>
      <c r="D659" s="60"/>
      <c r="E659" s="65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</row>
    <row r="660" spans="1:16">
      <c r="A660" s="12"/>
      <c r="B660" s="55"/>
      <c r="C660" s="54"/>
      <c r="D660" s="60"/>
      <c r="E660" s="65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</row>
    <row r="661" spans="1:16">
      <c r="A661" s="12"/>
      <c r="B661" s="55"/>
      <c r="C661" s="54"/>
      <c r="D661" s="60"/>
      <c r="E661" s="65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</row>
    <row r="662" spans="1:16">
      <c r="A662" s="12"/>
      <c r="B662" s="55"/>
      <c r="C662" s="54"/>
      <c r="D662" s="60"/>
      <c r="E662" s="65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</row>
    <row r="663" spans="1:16">
      <c r="A663" s="12"/>
      <c r="B663" s="55"/>
      <c r="C663" s="54"/>
      <c r="D663" s="60"/>
      <c r="E663" s="65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</row>
    <row r="664" spans="1:16">
      <c r="A664" s="12"/>
      <c r="B664" s="55"/>
      <c r="C664" s="54"/>
      <c r="D664" s="60"/>
      <c r="E664" s="65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</row>
    <row r="665" spans="1:16">
      <c r="A665" s="12"/>
      <c r="B665" s="55"/>
      <c r="C665" s="54"/>
      <c r="D665" s="60"/>
      <c r="E665" s="65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</row>
    <row r="666" spans="1:16">
      <c r="A666" s="12"/>
      <c r="B666" s="55"/>
      <c r="C666" s="54"/>
      <c r="D666" s="60"/>
      <c r="E666" s="65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</row>
    <row r="667" spans="1:16">
      <c r="A667" s="12"/>
      <c r="B667" s="55"/>
      <c r="C667" s="54"/>
      <c r="D667" s="60"/>
      <c r="E667" s="65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</row>
    <row r="668" spans="1:16">
      <c r="A668" s="12"/>
      <c r="B668" s="55"/>
      <c r="C668" s="54"/>
      <c r="D668" s="60"/>
      <c r="E668" s="65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</row>
    <row r="669" spans="1:16">
      <c r="A669" s="12"/>
      <c r="B669" s="55"/>
      <c r="C669" s="54"/>
      <c r="E669" s="65"/>
    </row>
    <row r="670" spans="1:16">
      <c r="A670" s="12"/>
      <c r="B670" s="55"/>
      <c r="C670" s="54"/>
      <c r="E670" s="65"/>
    </row>
    <row r="671" spans="1:16">
      <c r="A671" s="12"/>
      <c r="B671" s="55"/>
      <c r="C671" s="54"/>
      <c r="E671" s="65"/>
    </row>
    <row r="672" spans="1:16">
      <c r="A672" s="12"/>
      <c r="B672" s="55"/>
      <c r="C672" s="54"/>
      <c r="E672" s="65"/>
    </row>
    <row r="673" spans="1:162">
      <c r="A673" s="12"/>
      <c r="B673" s="55"/>
      <c r="C673" s="54"/>
    </row>
    <row r="674" spans="1:162">
      <c r="A674" s="12"/>
      <c r="B674" s="55"/>
      <c r="C674" s="54"/>
    </row>
    <row r="675" spans="1:162">
      <c r="A675" s="12"/>
      <c r="B675" s="55"/>
      <c r="C675" s="54"/>
    </row>
    <row r="676" spans="1:162">
      <c r="A676" s="12"/>
      <c r="B676" s="55"/>
      <c r="C676" s="54"/>
    </row>
    <row r="677" spans="1:162">
      <c r="A677" s="12"/>
      <c r="B677" s="55"/>
      <c r="C677" s="54"/>
    </row>
    <row r="678" spans="1:162">
      <c r="A678" s="12"/>
      <c r="B678" s="55"/>
      <c r="C678" s="54"/>
    </row>
    <row r="679" spans="1:162">
      <c r="A679" s="50"/>
      <c r="B679" s="55"/>
      <c r="C679" s="9"/>
    </row>
    <row r="680" spans="1:162" s="51" customFormat="1">
      <c r="A680" s="50"/>
      <c r="B680" s="55"/>
      <c r="C680" s="9"/>
      <c r="D680" s="59"/>
      <c r="E680" s="63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  <c r="DM680" s="1"/>
      <c r="DN680" s="1"/>
      <c r="DO680" s="1"/>
      <c r="DP680" s="1"/>
      <c r="DQ680" s="1"/>
      <c r="DR680" s="1"/>
      <c r="DS680" s="1"/>
      <c r="DT680" s="1"/>
      <c r="DU680" s="1"/>
      <c r="DV680" s="1"/>
      <c r="DW680" s="1"/>
      <c r="DX680" s="1"/>
      <c r="DY680" s="1"/>
      <c r="DZ680" s="1"/>
      <c r="EA680" s="1"/>
      <c r="EB680" s="1"/>
      <c r="EC680" s="1"/>
      <c r="ED680" s="1"/>
      <c r="EE680" s="1"/>
      <c r="EF680" s="1"/>
      <c r="EG680" s="1"/>
      <c r="EH680" s="1"/>
      <c r="EI680" s="1"/>
      <c r="EJ680" s="1"/>
      <c r="EK680" s="1"/>
      <c r="EL680" s="1"/>
      <c r="EM680" s="1"/>
      <c r="EN680" s="1"/>
      <c r="EO680" s="1"/>
      <c r="EP680" s="1"/>
      <c r="EQ680" s="1"/>
      <c r="ER680" s="1"/>
      <c r="ES680" s="1"/>
      <c r="ET680" s="1"/>
      <c r="EU680" s="1"/>
      <c r="EV680" s="1"/>
      <c r="EW680" s="1"/>
      <c r="EX680" s="1"/>
      <c r="EY680" s="1"/>
      <c r="EZ680" s="1"/>
      <c r="FA680" s="1"/>
      <c r="FB680" s="1"/>
      <c r="FC680" s="1"/>
      <c r="FD680" s="1"/>
      <c r="FE680" s="1"/>
      <c r="FF680" s="1"/>
    </row>
    <row r="681" spans="1:162" s="51" customFormat="1">
      <c r="A681" s="50"/>
      <c r="B681" s="2"/>
      <c r="C681" s="9"/>
      <c r="D681" s="59"/>
      <c r="E681" s="63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  <c r="DM681" s="1"/>
      <c r="DN681" s="1"/>
      <c r="DO681" s="1"/>
      <c r="DP681" s="1"/>
      <c r="DQ681" s="1"/>
      <c r="DR681" s="1"/>
      <c r="DS681" s="1"/>
      <c r="DT681" s="1"/>
      <c r="DU681" s="1"/>
      <c r="DV681" s="1"/>
      <c r="DW681" s="1"/>
      <c r="DX681" s="1"/>
      <c r="DY681" s="1"/>
      <c r="DZ681" s="1"/>
      <c r="EA681" s="1"/>
      <c r="EB681" s="1"/>
      <c r="EC681" s="1"/>
      <c r="ED681" s="1"/>
      <c r="EE681" s="1"/>
      <c r="EF681" s="1"/>
      <c r="EG681" s="1"/>
      <c r="EH681" s="1"/>
      <c r="EI681" s="1"/>
      <c r="EJ681" s="1"/>
      <c r="EK681" s="1"/>
      <c r="EL681" s="1"/>
      <c r="EM681" s="1"/>
      <c r="EN681" s="1"/>
      <c r="EO681" s="1"/>
      <c r="EP681" s="1"/>
      <c r="EQ681" s="1"/>
      <c r="ER681" s="1"/>
      <c r="ES681" s="1"/>
      <c r="ET681" s="1"/>
      <c r="EU681" s="1"/>
      <c r="EV681" s="1"/>
      <c r="EW681" s="1"/>
      <c r="EX681" s="1"/>
      <c r="EY681" s="1"/>
      <c r="EZ681" s="1"/>
      <c r="FA681" s="1"/>
      <c r="FB681" s="1"/>
      <c r="FC681" s="1"/>
      <c r="FD681" s="1"/>
      <c r="FE681" s="1"/>
      <c r="FF681" s="1"/>
    </row>
    <row r="682" spans="1:162" s="51" customFormat="1">
      <c r="A682" s="50"/>
      <c r="B682" s="2"/>
      <c r="C682" s="9"/>
      <c r="D682" s="59"/>
      <c r="E682" s="63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  <c r="DM682" s="1"/>
      <c r="DN682" s="1"/>
      <c r="DO682" s="1"/>
      <c r="DP682" s="1"/>
      <c r="DQ682" s="1"/>
      <c r="DR682" s="1"/>
      <c r="DS682" s="1"/>
      <c r="DT682" s="1"/>
      <c r="DU682" s="1"/>
      <c r="DV682" s="1"/>
      <c r="DW682" s="1"/>
      <c r="DX682" s="1"/>
      <c r="DY682" s="1"/>
      <c r="DZ682" s="1"/>
      <c r="EA682" s="1"/>
      <c r="EB682" s="1"/>
      <c r="EC682" s="1"/>
      <c r="ED682" s="1"/>
      <c r="EE682" s="1"/>
      <c r="EF682" s="1"/>
      <c r="EG682" s="1"/>
      <c r="EH682" s="1"/>
      <c r="EI682" s="1"/>
      <c r="EJ682" s="1"/>
      <c r="EK682" s="1"/>
      <c r="EL682" s="1"/>
      <c r="EM682" s="1"/>
      <c r="EN682" s="1"/>
      <c r="EO682" s="1"/>
      <c r="EP682" s="1"/>
      <c r="EQ682" s="1"/>
      <c r="ER682" s="1"/>
      <c r="ES682" s="1"/>
      <c r="ET682" s="1"/>
      <c r="EU682" s="1"/>
      <c r="EV682" s="1"/>
      <c r="EW682" s="1"/>
      <c r="EX682" s="1"/>
      <c r="EY682" s="1"/>
      <c r="EZ682" s="1"/>
      <c r="FA682" s="1"/>
      <c r="FB682" s="1"/>
      <c r="FC682" s="1"/>
      <c r="FD682" s="1"/>
      <c r="FE682" s="1"/>
      <c r="FF682" s="1"/>
    </row>
    <row r="683" spans="1:162" s="51" customFormat="1">
      <c r="A683" s="50"/>
      <c r="B683" s="2"/>
      <c r="C683" s="9"/>
      <c r="D683" s="59"/>
      <c r="E683" s="63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  <c r="DM683" s="1"/>
      <c r="DN683" s="1"/>
      <c r="DO683" s="1"/>
      <c r="DP683" s="1"/>
      <c r="DQ683" s="1"/>
      <c r="DR683" s="1"/>
      <c r="DS683" s="1"/>
      <c r="DT683" s="1"/>
      <c r="DU683" s="1"/>
      <c r="DV683" s="1"/>
      <c r="DW683" s="1"/>
      <c r="DX683" s="1"/>
      <c r="DY683" s="1"/>
      <c r="DZ683" s="1"/>
      <c r="EA683" s="1"/>
      <c r="EB683" s="1"/>
      <c r="EC683" s="1"/>
      <c r="ED683" s="1"/>
      <c r="EE683" s="1"/>
      <c r="EF683" s="1"/>
      <c r="EG683" s="1"/>
      <c r="EH683" s="1"/>
      <c r="EI683" s="1"/>
      <c r="EJ683" s="1"/>
      <c r="EK683" s="1"/>
      <c r="EL683" s="1"/>
      <c r="EM683" s="1"/>
      <c r="EN683" s="1"/>
      <c r="EO683" s="1"/>
      <c r="EP683" s="1"/>
      <c r="EQ683" s="1"/>
      <c r="ER683" s="1"/>
      <c r="ES683" s="1"/>
      <c r="ET683" s="1"/>
      <c r="EU683" s="1"/>
      <c r="EV683" s="1"/>
      <c r="EW683" s="1"/>
      <c r="EX683" s="1"/>
      <c r="EY683" s="1"/>
      <c r="EZ683" s="1"/>
      <c r="FA683" s="1"/>
      <c r="FB683" s="1"/>
      <c r="FC683" s="1"/>
      <c r="FD683" s="1"/>
      <c r="FE683" s="1"/>
      <c r="FF683" s="1"/>
    </row>
    <row r="684" spans="1:162" s="51" customFormat="1">
      <c r="A684" s="50"/>
      <c r="B684" s="2"/>
      <c r="C684" s="9"/>
      <c r="D684" s="59"/>
      <c r="E684" s="63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  <c r="DM684" s="1"/>
      <c r="DN684" s="1"/>
      <c r="DO684" s="1"/>
      <c r="DP684" s="1"/>
      <c r="DQ684" s="1"/>
      <c r="DR684" s="1"/>
      <c r="DS684" s="1"/>
      <c r="DT684" s="1"/>
      <c r="DU684" s="1"/>
      <c r="DV684" s="1"/>
      <c r="DW684" s="1"/>
      <c r="DX684" s="1"/>
      <c r="DY684" s="1"/>
      <c r="DZ684" s="1"/>
      <c r="EA684" s="1"/>
      <c r="EB684" s="1"/>
      <c r="EC684" s="1"/>
      <c r="ED684" s="1"/>
      <c r="EE684" s="1"/>
      <c r="EF684" s="1"/>
      <c r="EG684" s="1"/>
      <c r="EH684" s="1"/>
      <c r="EI684" s="1"/>
      <c r="EJ684" s="1"/>
      <c r="EK684" s="1"/>
      <c r="EL684" s="1"/>
      <c r="EM684" s="1"/>
      <c r="EN684" s="1"/>
      <c r="EO684" s="1"/>
      <c r="EP684" s="1"/>
      <c r="EQ684" s="1"/>
      <c r="ER684" s="1"/>
      <c r="ES684" s="1"/>
      <c r="ET684" s="1"/>
      <c r="EU684" s="1"/>
      <c r="EV684" s="1"/>
      <c r="EW684" s="1"/>
      <c r="EX684" s="1"/>
      <c r="EY684" s="1"/>
      <c r="EZ684" s="1"/>
      <c r="FA684" s="1"/>
      <c r="FB684" s="1"/>
      <c r="FC684" s="1"/>
      <c r="FD684" s="1"/>
      <c r="FE684" s="1"/>
      <c r="FF684" s="1"/>
    </row>
    <row r="685" spans="1:162" s="51" customFormat="1">
      <c r="A685" s="50"/>
      <c r="B685" s="2"/>
      <c r="C685" s="9"/>
      <c r="D685" s="59"/>
      <c r="E685" s="63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  <c r="DM685" s="1"/>
      <c r="DN685" s="1"/>
      <c r="DO685" s="1"/>
      <c r="DP685" s="1"/>
      <c r="DQ685" s="1"/>
      <c r="DR685" s="1"/>
      <c r="DS685" s="1"/>
      <c r="DT685" s="1"/>
      <c r="DU685" s="1"/>
      <c r="DV685" s="1"/>
      <c r="DW685" s="1"/>
      <c r="DX685" s="1"/>
      <c r="DY685" s="1"/>
      <c r="DZ685" s="1"/>
      <c r="EA685" s="1"/>
      <c r="EB685" s="1"/>
      <c r="EC685" s="1"/>
      <c r="ED685" s="1"/>
      <c r="EE685" s="1"/>
      <c r="EF685" s="1"/>
      <c r="EG685" s="1"/>
      <c r="EH685" s="1"/>
      <c r="EI685" s="1"/>
      <c r="EJ685" s="1"/>
      <c r="EK685" s="1"/>
      <c r="EL685" s="1"/>
      <c r="EM685" s="1"/>
      <c r="EN685" s="1"/>
      <c r="EO685" s="1"/>
      <c r="EP685" s="1"/>
      <c r="EQ685" s="1"/>
      <c r="ER685" s="1"/>
      <c r="ES685" s="1"/>
      <c r="ET685" s="1"/>
      <c r="EU685" s="1"/>
      <c r="EV685" s="1"/>
      <c r="EW685" s="1"/>
      <c r="EX685" s="1"/>
      <c r="EY685" s="1"/>
      <c r="EZ685" s="1"/>
      <c r="FA685" s="1"/>
      <c r="FB685" s="1"/>
      <c r="FC685" s="1"/>
      <c r="FD685" s="1"/>
      <c r="FE685" s="1"/>
      <c r="FF685" s="1"/>
    </row>
    <row r="686" spans="1:162" s="51" customFormat="1">
      <c r="A686" s="50"/>
      <c r="B686" s="2"/>
      <c r="C686" s="9"/>
      <c r="D686" s="59"/>
      <c r="E686" s="63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  <c r="DM686" s="1"/>
      <c r="DN686" s="1"/>
      <c r="DO686" s="1"/>
      <c r="DP686" s="1"/>
      <c r="DQ686" s="1"/>
      <c r="DR686" s="1"/>
      <c r="DS686" s="1"/>
      <c r="DT686" s="1"/>
      <c r="DU686" s="1"/>
      <c r="DV686" s="1"/>
      <c r="DW686" s="1"/>
      <c r="DX686" s="1"/>
      <c r="DY686" s="1"/>
      <c r="DZ686" s="1"/>
      <c r="EA686" s="1"/>
      <c r="EB686" s="1"/>
      <c r="EC686" s="1"/>
      <c r="ED686" s="1"/>
      <c r="EE686" s="1"/>
      <c r="EF686" s="1"/>
      <c r="EG686" s="1"/>
      <c r="EH686" s="1"/>
      <c r="EI686" s="1"/>
      <c r="EJ686" s="1"/>
      <c r="EK686" s="1"/>
      <c r="EL686" s="1"/>
      <c r="EM686" s="1"/>
      <c r="EN686" s="1"/>
      <c r="EO686" s="1"/>
      <c r="EP686" s="1"/>
      <c r="EQ686" s="1"/>
      <c r="ER686" s="1"/>
      <c r="ES686" s="1"/>
      <c r="ET686" s="1"/>
      <c r="EU686" s="1"/>
      <c r="EV686" s="1"/>
      <c r="EW686" s="1"/>
      <c r="EX686" s="1"/>
      <c r="EY686" s="1"/>
      <c r="EZ686" s="1"/>
      <c r="FA686" s="1"/>
      <c r="FB686" s="1"/>
      <c r="FC686" s="1"/>
      <c r="FD686" s="1"/>
      <c r="FE686" s="1"/>
      <c r="FF686" s="1"/>
    </row>
    <row r="687" spans="1:162" s="51" customFormat="1">
      <c r="A687" s="50"/>
      <c r="B687" s="2"/>
      <c r="C687" s="9"/>
      <c r="D687" s="59"/>
      <c r="E687" s="63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  <c r="DM687" s="1"/>
      <c r="DN687" s="1"/>
      <c r="DO687" s="1"/>
      <c r="DP687" s="1"/>
      <c r="DQ687" s="1"/>
      <c r="DR687" s="1"/>
      <c r="DS687" s="1"/>
      <c r="DT687" s="1"/>
      <c r="DU687" s="1"/>
      <c r="DV687" s="1"/>
      <c r="DW687" s="1"/>
      <c r="DX687" s="1"/>
      <c r="DY687" s="1"/>
      <c r="DZ687" s="1"/>
      <c r="EA687" s="1"/>
      <c r="EB687" s="1"/>
      <c r="EC687" s="1"/>
      <c r="ED687" s="1"/>
      <c r="EE687" s="1"/>
      <c r="EF687" s="1"/>
      <c r="EG687" s="1"/>
      <c r="EH687" s="1"/>
      <c r="EI687" s="1"/>
      <c r="EJ687" s="1"/>
      <c r="EK687" s="1"/>
      <c r="EL687" s="1"/>
      <c r="EM687" s="1"/>
      <c r="EN687" s="1"/>
      <c r="EO687" s="1"/>
      <c r="EP687" s="1"/>
      <c r="EQ687" s="1"/>
      <c r="ER687" s="1"/>
      <c r="ES687" s="1"/>
      <c r="ET687" s="1"/>
      <c r="EU687" s="1"/>
      <c r="EV687" s="1"/>
      <c r="EW687" s="1"/>
      <c r="EX687" s="1"/>
      <c r="EY687" s="1"/>
      <c r="EZ687" s="1"/>
      <c r="FA687" s="1"/>
      <c r="FB687" s="1"/>
      <c r="FC687" s="1"/>
      <c r="FD687" s="1"/>
      <c r="FE687" s="1"/>
      <c r="FF687" s="1"/>
    </row>
    <row r="688" spans="1:162" s="51" customFormat="1">
      <c r="A688" s="50"/>
      <c r="B688" s="2"/>
      <c r="C688" s="9"/>
      <c r="D688" s="59"/>
      <c r="E688" s="63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  <c r="DM688" s="1"/>
      <c r="DN688" s="1"/>
      <c r="DO688" s="1"/>
      <c r="DP688" s="1"/>
      <c r="DQ688" s="1"/>
      <c r="DR688" s="1"/>
      <c r="DS688" s="1"/>
      <c r="DT688" s="1"/>
      <c r="DU688" s="1"/>
      <c r="DV688" s="1"/>
      <c r="DW688" s="1"/>
      <c r="DX688" s="1"/>
      <c r="DY688" s="1"/>
      <c r="DZ688" s="1"/>
      <c r="EA688" s="1"/>
      <c r="EB688" s="1"/>
      <c r="EC688" s="1"/>
      <c r="ED688" s="1"/>
      <c r="EE688" s="1"/>
      <c r="EF688" s="1"/>
      <c r="EG688" s="1"/>
      <c r="EH688" s="1"/>
      <c r="EI688" s="1"/>
      <c r="EJ688" s="1"/>
      <c r="EK688" s="1"/>
      <c r="EL688" s="1"/>
      <c r="EM688" s="1"/>
      <c r="EN688" s="1"/>
      <c r="EO688" s="1"/>
      <c r="EP688" s="1"/>
      <c r="EQ688" s="1"/>
      <c r="ER688" s="1"/>
      <c r="ES688" s="1"/>
      <c r="ET688" s="1"/>
      <c r="EU688" s="1"/>
      <c r="EV688" s="1"/>
      <c r="EW688" s="1"/>
      <c r="EX688" s="1"/>
      <c r="EY688" s="1"/>
      <c r="EZ688" s="1"/>
      <c r="FA688" s="1"/>
      <c r="FB688" s="1"/>
      <c r="FC688" s="1"/>
      <c r="FD688" s="1"/>
      <c r="FE688" s="1"/>
      <c r="FF688" s="1"/>
    </row>
    <row r="689" spans="1:162" s="51" customFormat="1">
      <c r="A689" s="50"/>
      <c r="B689" s="2"/>
      <c r="C689" s="9"/>
      <c r="D689" s="59"/>
      <c r="E689" s="63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  <c r="DM689" s="1"/>
      <c r="DN689" s="1"/>
      <c r="DO689" s="1"/>
      <c r="DP689" s="1"/>
      <c r="DQ689" s="1"/>
      <c r="DR689" s="1"/>
      <c r="DS689" s="1"/>
      <c r="DT689" s="1"/>
      <c r="DU689" s="1"/>
      <c r="DV689" s="1"/>
      <c r="DW689" s="1"/>
      <c r="DX689" s="1"/>
      <c r="DY689" s="1"/>
      <c r="DZ689" s="1"/>
      <c r="EA689" s="1"/>
      <c r="EB689" s="1"/>
      <c r="EC689" s="1"/>
      <c r="ED689" s="1"/>
      <c r="EE689" s="1"/>
      <c r="EF689" s="1"/>
      <c r="EG689" s="1"/>
      <c r="EH689" s="1"/>
      <c r="EI689" s="1"/>
      <c r="EJ689" s="1"/>
      <c r="EK689" s="1"/>
      <c r="EL689" s="1"/>
      <c r="EM689" s="1"/>
      <c r="EN689" s="1"/>
      <c r="EO689" s="1"/>
      <c r="EP689" s="1"/>
      <c r="EQ689" s="1"/>
      <c r="ER689" s="1"/>
      <c r="ES689" s="1"/>
      <c r="ET689" s="1"/>
      <c r="EU689" s="1"/>
      <c r="EV689" s="1"/>
      <c r="EW689" s="1"/>
      <c r="EX689" s="1"/>
      <c r="EY689" s="1"/>
      <c r="EZ689" s="1"/>
      <c r="FA689" s="1"/>
      <c r="FB689" s="1"/>
      <c r="FC689" s="1"/>
      <c r="FD689" s="1"/>
      <c r="FE689" s="1"/>
      <c r="FF689" s="1"/>
    </row>
    <row r="690" spans="1:162" s="51" customFormat="1">
      <c r="A690" s="50"/>
      <c r="B690" s="2"/>
      <c r="C690" s="9"/>
      <c r="D690" s="59"/>
      <c r="E690" s="63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  <c r="DM690" s="1"/>
      <c r="DN690" s="1"/>
      <c r="DO690" s="1"/>
      <c r="DP690" s="1"/>
      <c r="DQ690" s="1"/>
      <c r="DR690" s="1"/>
      <c r="DS690" s="1"/>
      <c r="DT690" s="1"/>
      <c r="DU690" s="1"/>
      <c r="DV690" s="1"/>
      <c r="DW690" s="1"/>
      <c r="DX690" s="1"/>
      <c r="DY690" s="1"/>
      <c r="DZ690" s="1"/>
      <c r="EA690" s="1"/>
      <c r="EB690" s="1"/>
      <c r="EC690" s="1"/>
      <c r="ED690" s="1"/>
      <c r="EE690" s="1"/>
      <c r="EF690" s="1"/>
      <c r="EG690" s="1"/>
      <c r="EH690" s="1"/>
      <c r="EI690" s="1"/>
      <c r="EJ690" s="1"/>
      <c r="EK690" s="1"/>
      <c r="EL690" s="1"/>
      <c r="EM690" s="1"/>
      <c r="EN690" s="1"/>
      <c r="EO690" s="1"/>
      <c r="EP690" s="1"/>
      <c r="EQ690" s="1"/>
      <c r="ER690" s="1"/>
      <c r="ES690" s="1"/>
      <c r="ET690" s="1"/>
      <c r="EU690" s="1"/>
      <c r="EV690" s="1"/>
      <c r="EW690" s="1"/>
      <c r="EX690" s="1"/>
      <c r="EY690" s="1"/>
      <c r="EZ690" s="1"/>
      <c r="FA690" s="1"/>
      <c r="FB690" s="1"/>
      <c r="FC690" s="1"/>
      <c r="FD690" s="1"/>
      <c r="FE690" s="1"/>
      <c r="FF690" s="1"/>
    </row>
    <row r="691" spans="1:162" s="51" customFormat="1">
      <c r="A691" s="50"/>
      <c r="B691" s="2"/>
      <c r="C691" s="9"/>
      <c r="D691" s="59"/>
      <c r="E691" s="63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  <c r="DM691" s="1"/>
      <c r="DN691" s="1"/>
      <c r="DO691" s="1"/>
      <c r="DP691" s="1"/>
      <c r="DQ691" s="1"/>
      <c r="DR691" s="1"/>
      <c r="DS691" s="1"/>
      <c r="DT691" s="1"/>
      <c r="DU691" s="1"/>
      <c r="DV691" s="1"/>
      <c r="DW691" s="1"/>
      <c r="DX691" s="1"/>
      <c r="DY691" s="1"/>
      <c r="DZ691" s="1"/>
      <c r="EA691" s="1"/>
      <c r="EB691" s="1"/>
      <c r="EC691" s="1"/>
      <c r="ED691" s="1"/>
      <c r="EE691" s="1"/>
      <c r="EF691" s="1"/>
      <c r="EG691" s="1"/>
      <c r="EH691" s="1"/>
      <c r="EI691" s="1"/>
      <c r="EJ691" s="1"/>
      <c r="EK691" s="1"/>
      <c r="EL691" s="1"/>
      <c r="EM691" s="1"/>
      <c r="EN691" s="1"/>
      <c r="EO691" s="1"/>
      <c r="EP691" s="1"/>
      <c r="EQ691" s="1"/>
      <c r="ER691" s="1"/>
      <c r="ES691" s="1"/>
      <c r="ET691" s="1"/>
      <c r="EU691" s="1"/>
      <c r="EV691" s="1"/>
      <c r="EW691" s="1"/>
      <c r="EX691" s="1"/>
      <c r="EY691" s="1"/>
      <c r="EZ691" s="1"/>
      <c r="FA691" s="1"/>
      <c r="FB691" s="1"/>
      <c r="FC691" s="1"/>
      <c r="FD691" s="1"/>
      <c r="FE691" s="1"/>
      <c r="FF691" s="1"/>
    </row>
    <row r="692" spans="1:162" s="51" customFormat="1">
      <c r="A692" s="50"/>
      <c r="B692" s="2"/>
      <c r="C692" s="9"/>
      <c r="D692" s="59"/>
      <c r="E692" s="63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  <c r="DM692" s="1"/>
      <c r="DN692" s="1"/>
      <c r="DO692" s="1"/>
      <c r="DP692" s="1"/>
      <c r="DQ692" s="1"/>
      <c r="DR692" s="1"/>
      <c r="DS692" s="1"/>
      <c r="DT692" s="1"/>
      <c r="DU692" s="1"/>
      <c r="DV692" s="1"/>
      <c r="DW692" s="1"/>
      <c r="DX692" s="1"/>
      <c r="DY692" s="1"/>
      <c r="DZ692" s="1"/>
      <c r="EA692" s="1"/>
      <c r="EB692" s="1"/>
      <c r="EC692" s="1"/>
      <c r="ED692" s="1"/>
      <c r="EE692" s="1"/>
      <c r="EF692" s="1"/>
      <c r="EG692" s="1"/>
      <c r="EH692" s="1"/>
      <c r="EI692" s="1"/>
      <c r="EJ692" s="1"/>
      <c r="EK692" s="1"/>
      <c r="EL692" s="1"/>
      <c r="EM692" s="1"/>
      <c r="EN692" s="1"/>
      <c r="EO692" s="1"/>
      <c r="EP692" s="1"/>
      <c r="EQ692" s="1"/>
      <c r="ER692" s="1"/>
      <c r="ES692" s="1"/>
      <c r="ET692" s="1"/>
      <c r="EU692" s="1"/>
      <c r="EV692" s="1"/>
      <c r="EW692" s="1"/>
      <c r="EX692" s="1"/>
      <c r="EY692" s="1"/>
      <c r="EZ692" s="1"/>
      <c r="FA692" s="1"/>
      <c r="FB692" s="1"/>
      <c r="FC692" s="1"/>
      <c r="FD692" s="1"/>
      <c r="FE692" s="1"/>
      <c r="FF692" s="1"/>
    </row>
    <row r="693" spans="1:162" s="51" customFormat="1">
      <c r="A693" s="50"/>
      <c r="B693" s="2"/>
      <c r="C693" s="9"/>
      <c r="D693" s="59"/>
      <c r="E693" s="63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  <c r="DM693" s="1"/>
      <c r="DN693" s="1"/>
      <c r="DO693" s="1"/>
      <c r="DP693" s="1"/>
      <c r="DQ693" s="1"/>
      <c r="DR693" s="1"/>
      <c r="DS693" s="1"/>
      <c r="DT693" s="1"/>
      <c r="DU693" s="1"/>
      <c r="DV693" s="1"/>
      <c r="DW693" s="1"/>
      <c r="DX693" s="1"/>
      <c r="DY693" s="1"/>
      <c r="DZ693" s="1"/>
      <c r="EA693" s="1"/>
      <c r="EB693" s="1"/>
      <c r="EC693" s="1"/>
      <c r="ED693" s="1"/>
      <c r="EE693" s="1"/>
      <c r="EF693" s="1"/>
      <c r="EG693" s="1"/>
      <c r="EH693" s="1"/>
      <c r="EI693" s="1"/>
      <c r="EJ693" s="1"/>
      <c r="EK693" s="1"/>
      <c r="EL693" s="1"/>
      <c r="EM693" s="1"/>
      <c r="EN693" s="1"/>
      <c r="EO693" s="1"/>
      <c r="EP693" s="1"/>
      <c r="EQ693" s="1"/>
      <c r="ER693" s="1"/>
      <c r="ES693" s="1"/>
      <c r="ET693" s="1"/>
      <c r="EU693" s="1"/>
      <c r="EV693" s="1"/>
      <c r="EW693" s="1"/>
      <c r="EX693" s="1"/>
      <c r="EY693" s="1"/>
      <c r="EZ693" s="1"/>
      <c r="FA693" s="1"/>
      <c r="FB693" s="1"/>
      <c r="FC693" s="1"/>
      <c r="FD693" s="1"/>
      <c r="FE693" s="1"/>
      <c r="FF693" s="1"/>
    </row>
    <row r="694" spans="1:162" s="51" customFormat="1">
      <c r="A694" s="50"/>
      <c r="B694" s="2"/>
      <c r="C694" s="9"/>
      <c r="D694" s="59"/>
      <c r="E694" s="63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  <c r="DM694" s="1"/>
      <c r="DN694" s="1"/>
      <c r="DO694" s="1"/>
      <c r="DP694" s="1"/>
      <c r="DQ694" s="1"/>
      <c r="DR694" s="1"/>
      <c r="DS694" s="1"/>
      <c r="DT694" s="1"/>
      <c r="DU694" s="1"/>
      <c r="DV694" s="1"/>
      <c r="DW694" s="1"/>
      <c r="DX694" s="1"/>
      <c r="DY694" s="1"/>
      <c r="DZ694" s="1"/>
      <c r="EA694" s="1"/>
      <c r="EB694" s="1"/>
      <c r="EC694" s="1"/>
      <c r="ED694" s="1"/>
      <c r="EE694" s="1"/>
      <c r="EF694" s="1"/>
      <c r="EG694" s="1"/>
      <c r="EH694" s="1"/>
      <c r="EI694" s="1"/>
      <c r="EJ694" s="1"/>
      <c r="EK694" s="1"/>
      <c r="EL694" s="1"/>
      <c r="EM694" s="1"/>
      <c r="EN694" s="1"/>
      <c r="EO694" s="1"/>
      <c r="EP694" s="1"/>
      <c r="EQ694" s="1"/>
      <c r="ER694" s="1"/>
      <c r="ES694" s="1"/>
      <c r="ET694" s="1"/>
      <c r="EU694" s="1"/>
      <c r="EV694" s="1"/>
      <c r="EW694" s="1"/>
      <c r="EX694" s="1"/>
      <c r="EY694" s="1"/>
      <c r="EZ694" s="1"/>
      <c r="FA694" s="1"/>
      <c r="FB694" s="1"/>
      <c r="FC694" s="1"/>
      <c r="FD694" s="1"/>
      <c r="FE694" s="1"/>
      <c r="FF694" s="1"/>
    </row>
    <row r="695" spans="1:162" s="51" customFormat="1">
      <c r="A695" s="50"/>
      <c r="B695" s="2"/>
      <c r="C695" s="9"/>
      <c r="D695" s="59"/>
      <c r="E695" s="63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  <c r="DM695" s="1"/>
      <c r="DN695" s="1"/>
      <c r="DO695" s="1"/>
      <c r="DP695" s="1"/>
      <c r="DQ695" s="1"/>
      <c r="DR695" s="1"/>
      <c r="DS695" s="1"/>
      <c r="DT695" s="1"/>
      <c r="DU695" s="1"/>
      <c r="DV695" s="1"/>
      <c r="DW695" s="1"/>
      <c r="DX695" s="1"/>
      <c r="DY695" s="1"/>
      <c r="DZ695" s="1"/>
      <c r="EA695" s="1"/>
      <c r="EB695" s="1"/>
      <c r="EC695" s="1"/>
      <c r="ED695" s="1"/>
      <c r="EE695" s="1"/>
      <c r="EF695" s="1"/>
      <c r="EG695" s="1"/>
      <c r="EH695" s="1"/>
      <c r="EI695" s="1"/>
      <c r="EJ695" s="1"/>
      <c r="EK695" s="1"/>
      <c r="EL695" s="1"/>
      <c r="EM695" s="1"/>
      <c r="EN695" s="1"/>
      <c r="EO695" s="1"/>
      <c r="EP695" s="1"/>
      <c r="EQ695" s="1"/>
      <c r="ER695" s="1"/>
      <c r="ES695" s="1"/>
      <c r="ET695" s="1"/>
      <c r="EU695" s="1"/>
      <c r="EV695" s="1"/>
      <c r="EW695" s="1"/>
      <c r="EX695" s="1"/>
      <c r="EY695" s="1"/>
      <c r="EZ695" s="1"/>
      <c r="FA695" s="1"/>
      <c r="FB695" s="1"/>
      <c r="FC695" s="1"/>
      <c r="FD695" s="1"/>
      <c r="FE695" s="1"/>
      <c r="FF695" s="1"/>
    </row>
    <row r="696" spans="1:162" s="51" customFormat="1">
      <c r="A696" s="50"/>
      <c r="B696" s="2"/>
      <c r="C696" s="9"/>
      <c r="D696" s="59"/>
      <c r="E696" s="63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  <c r="DM696" s="1"/>
      <c r="DN696" s="1"/>
      <c r="DO696" s="1"/>
      <c r="DP696" s="1"/>
      <c r="DQ696" s="1"/>
      <c r="DR696" s="1"/>
      <c r="DS696" s="1"/>
      <c r="DT696" s="1"/>
      <c r="DU696" s="1"/>
      <c r="DV696" s="1"/>
      <c r="DW696" s="1"/>
      <c r="DX696" s="1"/>
      <c r="DY696" s="1"/>
      <c r="DZ696" s="1"/>
      <c r="EA696" s="1"/>
      <c r="EB696" s="1"/>
      <c r="EC696" s="1"/>
      <c r="ED696" s="1"/>
      <c r="EE696" s="1"/>
      <c r="EF696" s="1"/>
      <c r="EG696" s="1"/>
      <c r="EH696" s="1"/>
      <c r="EI696" s="1"/>
      <c r="EJ696" s="1"/>
      <c r="EK696" s="1"/>
      <c r="EL696" s="1"/>
      <c r="EM696" s="1"/>
      <c r="EN696" s="1"/>
      <c r="EO696" s="1"/>
      <c r="EP696" s="1"/>
      <c r="EQ696" s="1"/>
      <c r="ER696" s="1"/>
      <c r="ES696" s="1"/>
      <c r="ET696" s="1"/>
      <c r="EU696" s="1"/>
      <c r="EV696" s="1"/>
      <c r="EW696" s="1"/>
      <c r="EX696" s="1"/>
      <c r="EY696" s="1"/>
      <c r="EZ696" s="1"/>
      <c r="FA696" s="1"/>
      <c r="FB696" s="1"/>
      <c r="FC696" s="1"/>
      <c r="FD696" s="1"/>
      <c r="FE696" s="1"/>
      <c r="FF696" s="1"/>
    </row>
    <row r="697" spans="1:162" s="51" customFormat="1">
      <c r="A697" s="50"/>
      <c r="B697" s="2"/>
      <c r="C697" s="9"/>
      <c r="D697" s="59"/>
      <c r="E697" s="63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  <c r="DM697" s="1"/>
      <c r="DN697" s="1"/>
      <c r="DO697" s="1"/>
      <c r="DP697" s="1"/>
      <c r="DQ697" s="1"/>
      <c r="DR697" s="1"/>
      <c r="DS697" s="1"/>
      <c r="DT697" s="1"/>
      <c r="DU697" s="1"/>
      <c r="DV697" s="1"/>
      <c r="DW697" s="1"/>
      <c r="DX697" s="1"/>
      <c r="DY697" s="1"/>
      <c r="DZ697" s="1"/>
      <c r="EA697" s="1"/>
      <c r="EB697" s="1"/>
      <c r="EC697" s="1"/>
      <c r="ED697" s="1"/>
      <c r="EE697" s="1"/>
      <c r="EF697" s="1"/>
      <c r="EG697" s="1"/>
      <c r="EH697" s="1"/>
      <c r="EI697" s="1"/>
      <c r="EJ697" s="1"/>
      <c r="EK697" s="1"/>
      <c r="EL697" s="1"/>
      <c r="EM697" s="1"/>
      <c r="EN697" s="1"/>
      <c r="EO697" s="1"/>
      <c r="EP697" s="1"/>
      <c r="EQ697" s="1"/>
      <c r="ER697" s="1"/>
      <c r="ES697" s="1"/>
      <c r="ET697" s="1"/>
      <c r="EU697" s="1"/>
      <c r="EV697" s="1"/>
      <c r="EW697" s="1"/>
      <c r="EX697" s="1"/>
      <c r="EY697" s="1"/>
      <c r="EZ697" s="1"/>
      <c r="FA697" s="1"/>
      <c r="FB697" s="1"/>
      <c r="FC697" s="1"/>
      <c r="FD697" s="1"/>
      <c r="FE697" s="1"/>
      <c r="FF697" s="1"/>
    </row>
    <row r="698" spans="1:162" s="51" customFormat="1">
      <c r="A698" s="50"/>
      <c r="B698" s="2"/>
      <c r="C698" s="9"/>
      <c r="D698" s="59"/>
      <c r="E698" s="63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  <c r="DM698" s="1"/>
      <c r="DN698" s="1"/>
      <c r="DO698" s="1"/>
      <c r="DP698" s="1"/>
      <c r="DQ698" s="1"/>
      <c r="DR698" s="1"/>
      <c r="DS698" s="1"/>
      <c r="DT698" s="1"/>
      <c r="DU698" s="1"/>
      <c r="DV698" s="1"/>
      <c r="DW698" s="1"/>
      <c r="DX698" s="1"/>
      <c r="DY698" s="1"/>
      <c r="DZ698" s="1"/>
      <c r="EA698" s="1"/>
      <c r="EB698" s="1"/>
      <c r="EC698" s="1"/>
      <c r="ED698" s="1"/>
      <c r="EE698" s="1"/>
      <c r="EF698" s="1"/>
      <c r="EG698" s="1"/>
      <c r="EH698" s="1"/>
      <c r="EI698" s="1"/>
      <c r="EJ698" s="1"/>
      <c r="EK698" s="1"/>
      <c r="EL698" s="1"/>
      <c r="EM698" s="1"/>
      <c r="EN698" s="1"/>
      <c r="EO698" s="1"/>
      <c r="EP698" s="1"/>
      <c r="EQ698" s="1"/>
      <c r="ER698" s="1"/>
      <c r="ES698" s="1"/>
      <c r="ET698" s="1"/>
      <c r="EU698" s="1"/>
      <c r="EV698" s="1"/>
      <c r="EW698" s="1"/>
      <c r="EX698" s="1"/>
      <c r="EY698" s="1"/>
      <c r="EZ698" s="1"/>
      <c r="FA698" s="1"/>
      <c r="FB698" s="1"/>
      <c r="FC698" s="1"/>
      <c r="FD698" s="1"/>
      <c r="FE698" s="1"/>
      <c r="FF698" s="1"/>
    </row>
    <row r="699" spans="1:162" s="51" customFormat="1">
      <c r="A699" s="50"/>
      <c r="B699" s="2"/>
      <c r="C699" s="9"/>
      <c r="D699" s="59"/>
      <c r="E699" s="63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  <c r="DM699" s="1"/>
      <c r="DN699" s="1"/>
      <c r="DO699" s="1"/>
      <c r="DP699" s="1"/>
      <c r="DQ699" s="1"/>
      <c r="DR699" s="1"/>
      <c r="DS699" s="1"/>
      <c r="DT699" s="1"/>
      <c r="DU699" s="1"/>
      <c r="DV699" s="1"/>
      <c r="DW699" s="1"/>
      <c r="DX699" s="1"/>
      <c r="DY699" s="1"/>
      <c r="DZ699" s="1"/>
      <c r="EA699" s="1"/>
      <c r="EB699" s="1"/>
      <c r="EC699" s="1"/>
      <c r="ED699" s="1"/>
      <c r="EE699" s="1"/>
      <c r="EF699" s="1"/>
      <c r="EG699" s="1"/>
      <c r="EH699" s="1"/>
      <c r="EI699" s="1"/>
      <c r="EJ699" s="1"/>
      <c r="EK699" s="1"/>
      <c r="EL699" s="1"/>
      <c r="EM699" s="1"/>
      <c r="EN699" s="1"/>
      <c r="EO699" s="1"/>
      <c r="EP699" s="1"/>
      <c r="EQ699" s="1"/>
      <c r="ER699" s="1"/>
      <c r="ES699" s="1"/>
      <c r="ET699" s="1"/>
      <c r="EU699" s="1"/>
      <c r="EV699" s="1"/>
      <c r="EW699" s="1"/>
      <c r="EX699" s="1"/>
      <c r="EY699" s="1"/>
      <c r="EZ699" s="1"/>
      <c r="FA699" s="1"/>
      <c r="FB699" s="1"/>
      <c r="FC699" s="1"/>
      <c r="FD699" s="1"/>
      <c r="FE699" s="1"/>
      <c r="FF699" s="1"/>
    </row>
    <row r="700" spans="1:162" s="51" customFormat="1">
      <c r="A700" s="50"/>
      <c r="B700" s="2"/>
      <c r="C700" s="9"/>
      <c r="D700" s="59"/>
      <c r="E700" s="63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  <c r="DM700" s="1"/>
      <c r="DN700" s="1"/>
      <c r="DO700" s="1"/>
      <c r="DP700" s="1"/>
      <c r="DQ700" s="1"/>
      <c r="DR700" s="1"/>
      <c r="DS700" s="1"/>
      <c r="DT700" s="1"/>
      <c r="DU700" s="1"/>
      <c r="DV700" s="1"/>
      <c r="DW700" s="1"/>
      <c r="DX700" s="1"/>
      <c r="DY700" s="1"/>
      <c r="DZ700" s="1"/>
      <c r="EA700" s="1"/>
      <c r="EB700" s="1"/>
      <c r="EC700" s="1"/>
      <c r="ED700" s="1"/>
      <c r="EE700" s="1"/>
      <c r="EF700" s="1"/>
      <c r="EG700" s="1"/>
      <c r="EH700" s="1"/>
      <c r="EI700" s="1"/>
      <c r="EJ700" s="1"/>
      <c r="EK700" s="1"/>
      <c r="EL700" s="1"/>
      <c r="EM700" s="1"/>
      <c r="EN700" s="1"/>
      <c r="EO700" s="1"/>
      <c r="EP700" s="1"/>
      <c r="EQ700" s="1"/>
      <c r="ER700" s="1"/>
      <c r="ES700" s="1"/>
      <c r="ET700" s="1"/>
      <c r="EU700" s="1"/>
      <c r="EV700" s="1"/>
      <c r="EW700" s="1"/>
      <c r="EX700" s="1"/>
      <c r="EY700" s="1"/>
      <c r="EZ700" s="1"/>
      <c r="FA700" s="1"/>
      <c r="FB700" s="1"/>
      <c r="FC700" s="1"/>
      <c r="FD700" s="1"/>
      <c r="FE700" s="1"/>
      <c r="FF700" s="1"/>
    </row>
    <row r="701" spans="1:162" s="51" customFormat="1">
      <c r="A701" s="50"/>
      <c r="B701" s="2"/>
      <c r="C701" s="9"/>
      <c r="D701" s="59"/>
      <c r="E701" s="63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  <c r="DM701" s="1"/>
      <c r="DN701" s="1"/>
      <c r="DO701" s="1"/>
      <c r="DP701" s="1"/>
      <c r="DQ701" s="1"/>
      <c r="DR701" s="1"/>
      <c r="DS701" s="1"/>
      <c r="DT701" s="1"/>
      <c r="DU701" s="1"/>
      <c r="DV701" s="1"/>
      <c r="DW701" s="1"/>
      <c r="DX701" s="1"/>
      <c r="DY701" s="1"/>
      <c r="DZ701" s="1"/>
      <c r="EA701" s="1"/>
      <c r="EB701" s="1"/>
      <c r="EC701" s="1"/>
      <c r="ED701" s="1"/>
      <c r="EE701" s="1"/>
      <c r="EF701" s="1"/>
      <c r="EG701" s="1"/>
      <c r="EH701" s="1"/>
      <c r="EI701" s="1"/>
      <c r="EJ701" s="1"/>
      <c r="EK701" s="1"/>
      <c r="EL701" s="1"/>
      <c r="EM701" s="1"/>
      <c r="EN701" s="1"/>
      <c r="EO701" s="1"/>
      <c r="EP701" s="1"/>
      <c r="EQ701" s="1"/>
      <c r="ER701" s="1"/>
      <c r="ES701" s="1"/>
      <c r="ET701" s="1"/>
      <c r="EU701" s="1"/>
      <c r="EV701" s="1"/>
      <c r="EW701" s="1"/>
      <c r="EX701" s="1"/>
      <c r="EY701" s="1"/>
      <c r="EZ701" s="1"/>
      <c r="FA701" s="1"/>
      <c r="FB701" s="1"/>
      <c r="FC701" s="1"/>
      <c r="FD701" s="1"/>
      <c r="FE701" s="1"/>
      <c r="FF701" s="1"/>
    </row>
    <row r="702" spans="1:162" s="51" customFormat="1">
      <c r="A702" s="50"/>
      <c r="B702" s="2"/>
      <c r="C702" s="9"/>
      <c r="D702" s="59"/>
      <c r="E702" s="63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  <c r="DM702" s="1"/>
      <c r="DN702" s="1"/>
      <c r="DO702" s="1"/>
      <c r="DP702" s="1"/>
      <c r="DQ702" s="1"/>
      <c r="DR702" s="1"/>
      <c r="DS702" s="1"/>
      <c r="DT702" s="1"/>
      <c r="DU702" s="1"/>
      <c r="DV702" s="1"/>
      <c r="DW702" s="1"/>
      <c r="DX702" s="1"/>
      <c r="DY702" s="1"/>
      <c r="DZ702" s="1"/>
      <c r="EA702" s="1"/>
      <c r="EB702" s="1"/>
      <c r="EC702" s="1"/>
      <c r="ED702" s="1"/>
      <c r="EE702" s="1"/>
      <c r="EF702" s="1"/>
      <c r="EG702" s="1"/>
      <c r="EH702" s="1"/>
      <c r="EI702" s="1"/>
      <c r="EJ702" s="1"/>
      <c r="EK702" s="1"/>
      <c r="EL702" s="1"/>
      <c r="EM702" s="1"/>
      <c r="EN702" s="1"/>
      <c r="EO702" s="1"/>
      <c r="EP702" s="1"/>
      <c r="EQ702" s="1"/>
      <c r="ER702" s="1"/>
      <c r="ES702" s="1"/>
      <c r="ET702" s="1"/>
      <c r="EU702" s="1"/>
      <c r="EV702" s="1"/>
      <c r="EW702" s="1"/>
      <c r="EX702" s="1"/>
      <c r="EY702" s="1"/>
      <c r="EZ702" s="1"/>
      <c r="FA702" s="1"/>
      <c r="FB702" s="1"/>
      <c r="FC702" s="1"/>
      <c r="FD702" s="1"/>
      <c r="FE702" s="1"/>
      <c r="FF702" s="1"/>
    </row>
    <row r="703" spans="1:162" s="51" customFormat="1">
      <c r="A703" s="50"/>
      <c r="B703" s="2"/>
      <c r="C703" s="9"/>
      <c r="D703" s="59"/>
      <c r="E703" s="63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  <c r="DM703" s="1"/>
      <c r="DN703" s="1"/>
      <c r="DO703" s="1"/>
      <c r="DP703" s="1"/>
      <c r="DQ703" s="1"/>
      <c r="DR703" s="1"/>
      <c r="DS703" s="1"/>
      <c r="DT703" s="1"/>
      <c r="DU703" s="1"/>
      <c r="DV703" s="1"/>
      <c r="DW703" s="1"/>
      <c r="DX703" s="1"/>
      <c r="DY703" s="1"/>
      <c r="DZ703" s="1"/>
      <c r="EA703" s="1"/>
      <c r="EB703" s="1"/>
      <c r="EC703" s="1"/>
      <c r="ED703" s="1"/>
      <c r="EE703" s="1"/>
      <c r="EF703" s="1"/>
      <c r="EG703" s="1"/>
      <c r="EH703" s="1"/>
      <c r="EI703" s="1"/>
      <c r="EJ703" s="1"/>
      <c r="EK703" s="1"/>
      <c r="EL703" s="1"/>
      <c r="EM703" s="1"/>
      <c r="EN703" s="1"/>
      <c r="EO703" s="1"/>
      <c r="EP703" s="1"/>
      <c r="EQ703" s="1"/>
      <c r="ER703" s="1"/>
      <c r="ES703" s="1"/>
      <c r="ET703" s="1"/>
      <c r="EU703" s="1"/>
      <c r="EV703" s="1"/>
      <c r="EW703" s="1"/>
      <c r="EX703" s="1"/>
      <c r="EY703" s="1"/>
      <c r="EZ703" s="1"/>
      <c r="FA703" s="1"/>
      <c r="FB703" s="1"/>
      <c r="FC703" s="1"/>
      <c r="FD703" s="1"/>
      <c r="FE703" s="1"/>
      <c r="FF703" s="1"/>
    </row>
    <row r="704" spans="1:162" s="51" customFormat="1">
      <c r="A704" s="50"/>
      <c r="B704" s="2"/>
      <c r="C704" s="9"/>
      <c r="D704" s="59"/>
      <c r="E704" s="63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  <c r="DM704" s="1"/>
      <c r="DN704" s="1"/>
      <c r="DO704" s="1"/>
      <c r="DP704" s="1"/>
      <c r="DQ704" s="1"/>
      <c r="DR704" s="1"/>
      <c r="DS704" s="1"/>
      <c r="DT704" s="1"/>
      <c r="DU704" s="1"/>
      <c r="DV704" s="1"/>
      <c r="DW704" s="1"/>
      <c r="DX704" s="1"/>
      <c r="DY704" s="1"/>
      <c r="DZ704" s="1"/>
      <c r="EA704" s="1"/>
      <c r="EB704" s="1"/>
      <c r="EC704" s="1"/>
      <c r="ED704" s="1"/>
      <c r="EE704" s="1"/>
      <c r="EF704" s="1"/>
      <c r="EG704" s="1"/>
      <c r="EH704" s="1"/>
      <c r="EI704" s="1"/>
      <c r="EJ704" s="1"/>
      <c r="EK704" s="1"/>
      <c r="EL704" s="1"/>
      <c r="EM704" s="1"/>
      <c r="EN704" s="1"/>
      <c r="EO704" s="1"/>
      <c r="EP704" s="1"/>
      <c r="EQ704" s="1"/>
      <c r="ER704" s="1"/>
      <c r="ES704" s="1"/>
      <c r="ET704" s="1"/>
      <c r="EU704" s="1"/>
      <c r="EV704" s="1"/>
      <c r="EW704" s="1"/>
      <c r="EX704" s="1"/>
      <c r="EY704" s="1"/>
      <c r="EZ704" s="1"/>
      <c r="FA704" s="1"/>
      <c r="FB704" s="1"/>
      <c r="FC704" s="1"/>
      <c r="FD704" s="1"/>
      <c r="FE704" s="1"/>
      <c r="FF704" s="1"/>
    </row>
    <row r="705" spans="1:162" s="51" customFormat="1">
      <c r="A705" s="50"/>
      <c r="B705" s="2"/>
      <c r="C705" s="9"/>
      <c r="D705" s="59"/>
      <c r="E705" s="63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  <c r="DM705" s="1"/>
      <c r="DN705" s="1"/>
      <c r="DO705" s="1"/>
      <c r="DP705" s="1"/>
      <c r="DQ705" s="1"/>
      <c r="DR705" s="1"/>
      <c r="DS705" s="1"/>
      <c r="DT705" s="1"/>
      <c r="DU705" s="1"/>
      <c r="DV705" s="1"/>
      <c r="DW705" s="1"/>
      <c r="DX705" s="1"/>
      <c r="DY705" s="1"/>
      <c r="DZ705" s="1"/>
      <c r="EA705" s="1"/>
      <c r="EB705" s="1"/>
      <c r="EC705" s="1"/>
      <c r="ED705" s="1"/>
      <c r="EE705" s="1"/>
      <c r="EF705" s="1"/>
      <c r="EG705" s="1"/>
      <c r="EH705" s="1"/>
      <c r="EI705" s="1"/>
      <c r="EJ705" s="1"/>
      <c r="EK705" s="1"/>
      <c r="EL705" s="1"/>
      <c r="EM705" s="1"/>
      <c r="EN705" s="1"/>
      <c r="EO705" s="1"/>
      <c r="EP705" s="1"/>
      <c r="EQ705" s="1"/>
      <c r="ER705" s="1"/>
      <c r="ES705" s="1"/>
      <c r="ET705" s="1"/>
      <c r="EU705" s="1"/>
      <c r="EV705" s="1"/>
      <c r="EW705" s="1"/>
      <c r="EX705" s="1"/>
      <c r="EY705" s="1"/>
      <c r="EZ705" s="1"/>
      <c r="FA705" s="1"/>
      <c r="FB705" s="1"/>
      <c r="FC705" s="1"/>
      <c r="FD705" s="1"/>
      <c r="FE705" s="1"/>
      <c r="FF705" s="1"/>
    </row>
    <row r="706" spans="1:162" s="51" customFormat="1">
      <c r="A706" s="50"/>
      <c r="B706" s="2"/>
      <c r="C706" s="9"/>
      <c r="D706" s="59"/>
      <c r="E706" s="63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  <c r="DM706" s="1"/>
      <c r="DN706" s="1"/>
      <c r="DO706" s="1"/>
      <c r="DP706" s="1"/>
      <c r="DQ706" s="1"/>
      <c r="DR706" s="1"/>
      <c r="DS706" s="1"/>
      <c r="DT706" s="1"/>
      <c r="DU706" s="1"/>
      <c r="DV706" s="1"/>
      <c r="DW706" s="1"/>
      <c r="DX706" s="1"/>
      <c r="DY706" s="1"/>
      <c r="DZ706" s="1"/>
      <c r="EA706" s="1"/>
      <c r="EB706" s="1"/>
      <c r="EC706" s="1"/>
      <c r="ED706" s="1"/>
      <c r="EE706" s="1"/>
      <c r="EF706" s="1"/>
      <c r="EG706" s="1"/>
      <c r="EH706" s="1"/>
      <c r="EI706" s="1"/>
      <c r="EJ706" s="1"/>
      <c r="EK706" s="1"/>
      <c r="EL706" s="1"/>
      <c r="EM706" s="1"/>
      <c r="EN706" s="1"/>
      <c r="EO706" s="1"/>
      <c r="EP706" s="1"/>
      <c r="EQ706" s="1"/>
      <c r="ER706" s="1"/>
      <c r="ES706" s="1"/>
      <c r="ET706" s="1"/>
      <c r="EU706" s="1"/>
      <c r="EV706" s="1"/>
      <c r="EW706" s="1"/>
      <c r="EX706" s="1"/>
      <c r="EY706" s="1"/>
      <c r="EZ706" s="1"/>
      <c r="FA706" s="1"/>
      <c r="FB706" s="1"/>
      <c r="FC706" s="1"/>
      <c r="FD706" s="1"/>
      <c r="FE706" s="1"/>
      <c r="FF706" s="1"/>
    </row>
    <row r="707" spans="1:162" s="51" customFormat="1">
      <c r="A707" s="50"/>
      <c r="B707" s="2"/>
      <c r="C707" s="9"/>
      <c r="D707" s="59"/>
      <c r="E707" s="63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  <c r="DM707" s="1"/>
      <c r="DN707" s="1"/>
      <c r="DO707" s="1"/>
      <c r="DP707" s="1"/>
      <c r="DQ707" s="1"/>
      <c r="DR707" s="1"/>
      <c r="DS707" s="1"/>
      <c r="DT707" s="1"/>
      <c r="DU707" s="1"/>
      <c r="DV707" s="1"/>
      <c r="DW707" s="1"/>
      <c r="DX707" s="1"/>
      <c r="DY707" s="1"/>
      <c r="DZ707" s="1"/>
      <c r="EA707" s="1"/>
      <c r="EB707" s="1"/>
      <c r="EC707" s="1"/>
      <c r="ED707" s="1"/>
      <c r="EE707" s="1"/>
      <c r="EF707" s="1"/>
      <c r="EG707" s="1"/>
      <c r="EH707" s="1"/>
      <c r="EI707" s="1"/>
      <c r="EJ707" s="1"/>
      <c r="EK707" s="1"/>
      <c r="EL707" s="1"/>
      <c r="EM707" s="1"/>
      <c r="EN707" s="1"/>
      <c r="EO707" s="1"/>
      <c r="EP707" s="1"/>
      <c r="EQ707" s="1"/>
      <c r="ER707" s="1"/>
      <c r="ES707" s="1"/>
      <c r="ET707" s="1"/>
      <c r="EU707" s="1"/>
      <c r="EV707" s="1"/>
      <c r="EW707" s="1"/>
      <c r="EX707" s="1"/>
      <c r="EY707" s="1"/>
      <c r="EZ707" s="1"/>
      <c r="FA707" s="1"/>
      <c r="FB707" s="1"/>
      <c r="FC707" s="1"/>
      <c r="FD707" s="1"/>
      <c r="FE707" s="1"/>
      <c r="FF707" s="1"/>
    </row>
    <row r="708" spans="1:162" s="51" customFormat="1">
      <c r="A708" s="50"/>
      <c r="B708" s="2"/>
      <c r="C708" s="9"/>
      <c r="D708" s="59"/>
      <c r="E708" s="63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  <c r="DM708" s="1"/>
      <c r="DN708" s="1"/>
      <c r="DO708" s="1"/>
      <c r="DP708" s="1"/>
      <c r="DQ708" s="1"/>
      <c r="DR708" s="1"/>
      <c r="DS708" s="1"/>
      <c r="DT708" s="1"/>
      <c r="DU708" s="1"/>
      <c r="DV708" s="1"/>
      <c r="DW708" s="1"/>
      <c r="DX708" s="1"/>
      <c r="DY708" s="1"/>
      <c r="DZ708" s="1"/>
      <c r="EA708" s="1"/>
      <c r="EB708" s="1"/>
      <c r="EC708" s="1"/>
      <c r="ED708" s="1"/>
      <c r="EE708" s="1"/>
      <c r="EF708" s="1"/>
      <c r="EG708" s="1"/>
      <c r="EH708" s="1"/>
      <c r="EI708" s="1"/>
      <c r="EJ708" s="1"/>
      <c r="EK708" s="1"/>
      <c r="EL708" s="1"/>
      <c r="EM708" s="1"/>
      <c r="EN708" s="1"/>
      <c r="EO708" s="1"/>
      <c r="EP708" s="1"/>
      <c r="EQ708" s="1"/>
      <c r="ER708" s="1"/>
      <c r="ES708" s="1"/>
      <c r="ET708" s="1"/>
      <c r="EU708" s="1"/>
      <c r="EV708" s="1"/>
      <c r="EW708" s="1"/>
      <c r="EX708" s="1"/>
      <c r="EY708" s="1"/>
      <c r="EZ708" s="1"/>
      <c r="FA708" s="1"/>
      <c r="FB708" s="1"/>
      <c r="FC708" s="1"/>
      <c r="FD708" s="1"/>
      <c r="FE708" s="1"/>
      <c r="FF708" s="1"/>
    </row>
    <row r="709" spans="1:162" s="51" customFormat="1">
      <c r="A709" s="50"/>
      <c r="B709" s="2"/>
      <c r="C709" s="9"/>
      <c r="D709" s="59"/>
      <c r="E709" s="63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  <c r="DM709" s="1"/>
      <c r="DN709" s="1"/>
      <c r="DO709" s="1"/>
      <c r="DP709" s="1"/>
      <c r="DQ709" s="1"/>
      <c r="DR709" s="1"/>
      <c r="DS709" s="1"/>
      <c r="DT709" s="1"/>
      <c r="DU709" s="1"/>
      <c r="DV709" s="1"/>
      <c r="DW709" s="1"/>
      <c r="DX709" s="1"/>
      <c r="DY709" s="1"/>
      <c r="DZ709" s="1"/>
      <c r="EA709" s="1"/>
      <c r="EB709" s="1"/>
      <c r="EC709" s="1"/>
      <c r="ED709" s="1"/>
      <c r="EE709" s="1"/>
      <c r="EF709" s="1"/>
      <c r="EG709" s="1"/>
      <c r="EH709" s="1"/>
      <c r="EI709" s="1"/>
      <c r="EJ709" s="1"/>
      <c r="EK709" s="1"/>
      <c r="EL709" s="1"/>
      <c r="EM709" s="1"/>
      <c r="EN709" s="1"/>
      <c r="EO709" s="1"/>
      <c r="EP709" s="1"/>
      <c r="EQ709" s="1"/>
      <c r="ER709" s="1"/>
      <c r="ES709" s="1"/>
      <c r="ET709" s="1"/>
      <c r="EU709" s="1"/>
      <c r="EV709" s="1"/>
      <c r="EW709" s="1"/>
      <c r="EX709" s="1"/>
      <c r="EY709" s="1"/>
      <c r="EZ709" s="1"/>
      <c r="FA709" s="1"/>
      <c r="FB709" s="1"/>
      <c r="FC709" s="1"/>
      <c r="FD709" s="1"/>
      <c r="FE709" s="1"/>
      <c r="FF709" s="1"/>
    </row>
    <row r="710" spans="1:162" s="51" customFormat="1">
      <c r="A710" s="50"/>
      <c r="B710" s="2"/>
      <c r="C710" s="9"/>
      <c r="D710" s="59"/>
      <c r="E710" s="63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  <c r="DM710" s="1"/>
      <c r="DN710" s="1"/>
      <c r="DO710" s="1"/>
      <c r="DP710" s="1"/>
      <c r="DQ710" s="1"/>
      <c r="DR710" s="1"/>
      <c r="DS710" s="1"/>
      <c r="DT710" s="1"/>
      <c r="DU710" s="1"/>
      <c r="DV710" s="1"/>
      <c r="DW710" s="1"/>
      <c r="DX710" s="1"/>
      <c r="DY710" s="1"/>
      <c r="DZ710" s="1"/>
      <c r="EA710" s="1"/>
      <c r="EB710" s="1"/>
      <c r="EC710" s="1"/>
      <c r="ED710" s="1"/>
      <c r="EE710" s="1"/>
      <c r="EF710" s="1"/>
      <c r="EG710" s="1"/>
      <c r="EH710" s="1"/>
      <c r="EI710" s="1"/>
      <c r="EJ710" s="1"/>
      <c r="EK710" s="1"/>
      <c r="EL710" s="1"/>
      <c r="EM710" s="1"/>
      <c r="EN710" s="1"/>
      <c r="EO710" s="1"/>
      <c r="EP710" s="1"/>
      <c r="EQ710" s="1"/>
      <c r="ER710" s="1"/>
      <c r="ES710" s="1"/>
      <c r="ET710" s="1"/>
      <c r="EU710" s="1"/>
      <c r="EV710" s="1"/>
      <c r="EW710" s="1"/>
      <c r="EX710" s="1"/>
      <c r="EY710" s="1"/>
      <c r="EZ710" s="1"/>
      <c r="FA710" s="1"/>
      <c r="FB710" s="1"/>
      <c r="FC710" s="1"/>
      <c r="FD710" s="1"/>
      <c r="FE710" s="1"/>
      <c r="FF710" s="1"/>
    </row>
    <row r="711" spans="1:162" s="51" customFormat="1">
      <c r="A711" s="50"/>
      <c r="B711" s="2"/>
      <c r="C711" s="9"/>
      <c r="D711" s="59"/>
      <c r="E711" s="63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  <c r="DM711" s="1"/>
      <c r="DN711" s="1"/>
      <c r="DO711" s="1"/>
      <c r="DP711" s="1"/>
      <c r="DQ711" s="1"/>
      <c r="DR711" s="1"/>
      <c r="DS711" s="1"/>
      <c r="DT711" s="1"/>
      <c r="DU711" s="1"/>
      <c r="DV711" s="1"/>
      <c r="DW711" s="1"/>
      <c r="DX711" s="1"/>
      <c r="DY711" s="1"/>
      <c r="DZ711" s="1"/>
      <c r="EA711" s="1"/>
      <c r="EB711" s="1"/>
      <c r="EC711" s="1"/>
      <c r="ED711" s="1"/>
      <c r="EE711" s="1"/>
      <c r="EF711" s="1"/>
      <c r="EG711" s="1"/>
      <c r="EH711" s="1"/>
      <c r="EI711" s="1"/>
      <c r="EJ711" s="1"/>
      <c r="EK711" s="1"/>
      <c r="EL711" s="1"/>
      <c r="EM711" s="1"/>
      <c r="EN711" s="1"/>
      <c r="EO711" s="1"/>
      <c r="EP711" s="1"/>
      <c r="EQ711" s="1"/>
      <c r="ER711" s="1"/>
      <c r="ES711" s="1"/>
      <c r="ET711" s="1"/>
      <c r="EU711" s="1"/>
      <c r="EV711" s="1"/>
      <c r="EW711" s="1"/>
      <c r="EX711" s="1"/>
      <c r="EY711" s="1"/>
      <c r="EZ711" s="1"/>
      <c r="FA711" s="1"/>
      <c r="FB711" s="1"/>
      <c r="FC711" s="1"/>
      <c r="FD711" s="1"/>
      <c r="FE711" s="1"/>
      <c r="FF711" s="1"/>
    </row>
    <row r="712" spans="1:162" s="51" customFormat="1">
      <c r="A712" s="50"/>
      <c r="B712" s="2"/>
      <c r="C712" s="9"/>
      <c r="D712" s="59"/>
      <c r="E712" s="63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  <c r="DM712" s="1"/>
      <c r="DN712" s="1"/>
      <c r="DO712" s="1"/>
      <c r="DP712" s="1"/>
      <c r="DQ712" s="1"/>
      <c r="DR712" s="1"/>
      <c r="DS712" s="1"/>
      <c r="DT712" s="1"/>
      <c r="DU712" s="1"/>
      <c r="DV712" s="1"/>
      <c r="DW712" s="1"/>
      <c r="DX712" s="1"/>
      <c r="DY712" s="1"/>
      <c r="DZ712" s="1"/>
      <c r="EA712" s="1"/>
      <c r="EB712" s="1"/>
      <c r="EC712" s="1"/>
      <c r="ED712" s="1"/>
      <c r="EE712" s="1"/>
      <c r="EF712" s="1"/>
      <c r="EG712" s="1"/>
      <c r="EH712" s="1"/>
      <c r="EI712" s="1"/>
      <c r="EJ712" s="1"/>
      <c r="EK712" s="1"/>
      <c r="EL712" s="1"/>
      <c r="EM712" s="1"/>
      <c r="EN712" s="1"/>
      <c r="EO712" s="1"/>
      <c r="EP712" s="1"/>
      <c r="EQ712" s="1"/>
      <c r="ER712" s="1"/>
      <c r="ES712" s="1"/>
      <c r="ET712" s="1"/>
      <c r="EU712" s="1"/>
      <c r="EV712" s="1"/>
      <c r="EW712" s="1"/>
      <c r="EX712" s="1"/>
      <c r="EY712" s="1"/>
      <c r="EZ712" s="1"/>
      <c r="FA712" s="1"/>
      <c r="FB712" s="1"/>
      <c r="FC712" s="1"/>
      <c r="FD712" s="1"/>
      <c r="FE712" s="1"/>
      <c r="FF712" s="1"/>
    </row>
    <row r="713" spans="1:162" s="51" customFormat="1">
      <c r="A713" s="50"/>
      <c r="B713" s="2"/>
      <c r="C713" s="9"/>
      <c r="D713" s="59"/>
      <c r="E713" s="63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  <c r="DM713" s="1"/>
      <c r="DN713" s="1"/>
      <c r="DO713" s="1"/>
      <c r="DP713" s="1"/>
      <c r="DQ713" s="1"/>
      <c r="DR713" s="1"/>
      <c r="DS713" s="1"/>
      <c r="DT713" s="1"/>
      <c r="DU713" s="1"/>
      <c r="DV713" s="1"/>
      <c r="DW713" s="1"/>
      <c r="DX713" s="1"/>
      <c r="DY713" s="1"/>
      <c r="DZ713" s="1"/>
      <c r="EA713" s="1"/>
      <c r="EB713" s="1"/>
      <c r="EC713" s="1"/>
      <c r="ED713" s="1"/>
      <c r="EE713" s="1"/>
      <c r="EF713" s="1"/>
      <c r="EG713" s="1"/>
      <c r="EH713" s="1"/>
      <c r="EI713" s="1"/>
      <c r="EJ713" s="1"/>
      <c r="EK713" s="1"/>
      <c r="EL713" s="1"/>
      <c r="EM713" s="1"/>
      <c r="EN713" s="1"/>
      <c r="EO713" s="1"/>
      <c r="EP713" s="1"/>
      <c r="EQ713" s="1"/>
      <c r="ER713" s="1"/>
      <c r="ES713" s="1"/>
      <c r="ET713" s="1"/>
      <c r="EU713" s="1"/>
      <c r="EV713" s="1"/>
      <c r="EW713" s="1"/>
      <c r="EX713" s="1"/>
      <c r="EY713" s="1"/>
      <c r="EZ713" s="1"/>
      <c r="FA713" s="1"/>
      <c r="FB713" s="1"/>
      <c r="FC713" s="1"/>
      <c r="FD713" s="1"/>
      <c r="FE713" s="1"/>
      <c r="FF713" s="1"/>
    </row>
    <row r="714" spans="1:162" s="51" customFormat="1">
      <c r="A714" s="50"/>
      <c r="B714" s="2"/>
      <c r="C714" s="9"/>
      <c r="D714" s="59"/>
      <c r="E714" s="63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  <c r="DM714" s="1"/>
      <c r="DN714" s="1"/>
      <c r="DO714" s="1"/>
      <c r="DP714" s="1"/>
      <c r="DQ714" s="1"/>
      <c r="DR714" s="1"/>
      <c r="DS714" s="1"/>
      <c r="DT714" s="1"/>
      <c r="DU714" s="1"/>
      <c r="DV714" s="1"/>
      <c r="DW714" s="1"/>
      <c r="DX714" s="1"/>
      <c r="DY714" s="1"/>
      <c r="DZ714" s="1"/>
      <c r="EA714" s="1"/>
      <c r="EB714" s="1"/>
      <c r="EC714" s="1"/>
      <c r="ED714" s="1"/>
      <c r="EE714" s="1"/>
      <c r="EF714" s="1"/>
      <c r="EG714" s="1"/>
      <c r="EH714" s="1"/>
      <c r="EI714" s="1"/>
      <c r="EJ714" s="1"/>
      <c r="EK714" s="1"/>
      <c r="EL714" s="1"/>
      <c r="EM714" s="1"/>
      <c r="EN714" s="1"/>
      <c r="EO714" s="1"/>
      <c r="EP714" s="1"/>
      <c r="EQ714" s="1"/>
      <c r="ER714" s="1"/>
      <c r="ES714" s="1"/>
      <c r="ET714" s="1"/>
      <c r="EU714" s="1"/>
      <c r="EV714" s="1"/>
      <c r="EW714" s="1"/>
      <c r="EX714" s="1"/>
      <c r="EY714" s="1"/>
      <c r="EZ714" s="1"/>
      <c r="FA714" s="1"/>
      <c r="FB714" s="1"/>
      <c r="FC714" s="1"/>
      <c r="FD714" s="1"/>
      <c r="FE714" s="1"/>
      <c r="FF714" s="1"/>
    </row>
    <row r="715" spans="1:162" s="51" customFormat="1">
      <c r="A715" s="50"/>
      <c r="B715" s="2"/>
      <c r="C715" s="9"/>
      <c r="D715" s="59"/>
      <c r="E715" s="63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  <c r="DM715" s="1"/>
      <c r="DN715" s="1"/>
      <c r="DO715" s="1"/>
      <c r="DP715" s="1"/>
      <c r="DQ715" s="1"/>
      <c r="DR715" s="1"/>
      <c r="DS715" s="1"/>
      <c r="DT715" s="1"/>
      <c r="DU715" s="1"/>
      <c r="DV715" s="1"/>
      <c r="DW715" s="1"/>
      <c r="DX715" s="1"/>
      <c r="DY715" s="1"/>
      <c r="DZ715" s="1"/>
      <c r="EA715" s="1"/>
      <c r="EB715" s="1"/>
      <c r="EC715" s="1"/>
      <c r="ED715" s="1"/>
      <c r="EE715" s="1"/>
      <c r="EF715" s="1"/>
      <c r="EG715" s="1"/>
      <c r="EH715" s="1"/>
      <c r="EI715" s="1"/>
      <c r="EJ715" s="1"/>
      <c r="EK715" s="1"/>
      <c r="EL715" s="1"/>
      <c r="EM715" s="1"/>
      <c r="EN715" s="1"/>
      <c r="EO715" s="1"/>
      <c r="EP715" s="1"/>
      <c r="EQ715" s="1"/>
      <c r="ER715" s="1"/>
      <c r="ES715" s="1"/>
      <c r="ET715" s="1"/>
      <c r="EU715" s="1"/>
      <c r="EV715" s="1"/>
      <c r="EW715" s="1"/>
      <c r="EX715" s="1"/>
      <c r="EY715" s="1"/>
      <c r="EZ715" s="1"/>
      <c r="FA715" s="1"/>
      <c r="FB715" s="1"/>
      <c r="FC715" s="1"/>
      <c r="FD715" s="1"/>
      <c r="FE715" s="1"/>
      <c r="FF715" s="1"/>
    </row>
    <row r="716" spans="1:162" s="51" customFormat="1">
      <c r="A716" s="50"/>
      <c r="B716" s="2"/>
      <c r="C716" s="9"/>
      <c r="D716" s="59"/>
      <c r="E716" s="63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  <c r="DM716" s="1"/>
      <c r="DN716" s="1"/>
      <c r="DO716" s="1"/>
      <c r="DP716" s="1"/>
      <c r="DQ716" s="1"/>
      <c r="DR716" s="1"/>
      <c r="DS716" s="1"/>
      <c r="DT716" s="1"/>
      <c r="DU716" s="1"/>
      <c r="DV716" s="1"/>
      <c r="DW716" s="1"/>
      <c r="DX716" s="1"/>
      <c r="DY716" s="1"/>
      <c r="DZ716" s="1"/>
      <c r="EA716" s="1"/>
      <c r="EB716" s="1"/>
      <c r="EC716" s="1"/>
      <c r="ED716" s="1"/>
      <c r="EE716" s="1"/>
      <c r="EF716" s="1"/>
      <c r="EG716" s="1"/>
      <c r="EH716" s="1"/>
      <c r="EI716" s="1"/>
      <c r="EJ716" s="1"/>
      <c r="EK716" s="1"/>
      <c r="EL716" s="1"/>
      <c r="EM716" s="1"/>
      <c r="EN716" s="1"/>
      <c r="EO716" s="1"/>
      <c r="EP716" s="1"/>
      <c r="EQ716" s="1"/>
      <c r="ER716" s="1"/>
      <c r="ES716" s="1"/>
      <c r="ET716" s="1"/>
      <c r="EU716" s="1"/>
      <c r="EV716" s="1"/>
      <c r="EW716" s="1"/>
      <c r="EX716" s="1"/>
      <c r="EY716" s="1"/>
      <c r="EZ716" s="1"/>
      <c r="FA716" s="1"/>
      <c r="FB716" s="1"/>
      <c r="FC716" s="1"/>
      <c r="FD716" s="1"/>
      <c r="FE716" s="1"/>
      <c r="FF716" s="1"/>
    </row>
    <row r="717" spans="1:162" s="51" customFormat="1">
      <c r="A717" s="50"/>
      <c r="B717" s="2"/>
      <c r="C717" s="9"/>
      <c r="D717" s="59"/>
      <c r="E717" s="63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  <c r="DM717" s="1"/>
      <c r="DN717" s="1"/>
      <c r="DO717" s="1"/>
      <c r="DP717" s="1"/>
      <c r="DQ717" s="1"/>
      <c r="DR717" s="1"/>
      <c r="DS717" s="1"/>
      <c r="DT717" s="1"/>
      <c r="DU717" s="1"/>
      <c r="DV717" s="1"/>
      <c r="DW717" s="1"/>
      <c r="DX717" s="1"/>
      <c r="DY717" s="1"/>
      <c r="DZ717" s="1"/>
      <c r="EA717" s="1"/>
      <c r="EB717" s="1"/>
      <c r="EC717" s="1"/>
      <c r="ED717" s="1"/>
      <c r="EE717" s="1"/>
      <c r="EF717" s="1"/>
      <c r="EG717" s="1"/>
      <c r="EH717" s="1"/>
      <c r="EI717" s="1"/>
      <c r="EJ717" s="1"/>
      <c r="EK717" s="1"/>
      <c r="EL717" s="1"/>
      <c r="EM717" s="1"/>
      <c r="EN717" s="1"/>
      <c r="EO717" s="1"/>
      <c r="EP717" s="1"/>
      <c r="EQ717" s="1"/>
      <c r="ER717" s="1"/>
      <c r="ES717" s="1"/>
      <c r="ET717" s="1"/>
      <c r="EU717" s="1"/>
      <c r="EV717" s="1"/>
      <c r="EW717" s="1"/>
      <c r="EX717" s="1"/>
      <c r="EY717" s="1"/>
      <c r="EZ717" s="1"/>
      <c r="FA717" s="1"/>
      <c r="FB717" s="1"/>
      <c r="FC717" s="1"/>
      <c r="FD717" s="1"/>
      <c r="FE717" s="1"/>
      <c r="FF717" s="1"/>
    </row>
    <row r="718" spans="1:162" s="51" customFormat="1">
      <c r="A718" s="50"/>
      <c r="B718" s="2"/>
      <c r="C718" s="9"/>
      <c r="D718" s="59"/>
      <c r="E718" s="63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  <c r="DM718" s="1"/>
      <c r="DN718" s="1"/>
      <c r="DO718" s="1"/>
      <c r="DP718" s="1"/>
      <c r="DQ718" s="1"/>
      <c r="DR718" s="1"/>
      <c r="DS718" s="1"/>
      <c r="DT718" s="1"/>
      <c r="DU718" s="1"/>
      <c r="DV718" s="1"/>
      <c r="DW718" s="1"/>
      <c r="DX718" s="1"/>
      <c r="DY718" s="1"/>
      <c r="DZ718" s="1"/>
      <c r="EA718" s="1"/>
      <c r="EB718" s="1"/>
      <c r="EC718" s="1"/>
      <c r="ED718" s="1"/>
      <c r="EE718" s="1"/>
      <c r="EF718" s="1"/>
      <c r="EG718" s="1"/>
      <c r="EH718" s="1"/>
      <c r="EI718" s="1"/>
      <c r="EJ718" s="1"/>
      <c r="EK718" s="1"/>
      <c r="EL718" s="1"/>
      <c r="EM718" s="1"/>
      <c r="EN718" s="1"/>
      <c r="EO718" s="1"/>
      <c r="EP718" s="1"/>
      <c r="EQ718" s="1"/>
      <c r="ER718" s="1"/>
      <c r="ES718" s="1"/>
      <c r="ET718" s="1"/>
      <c r="EU718" s="1"/>
      <c r="EV718" s="1"/>
      <c r="EW718" s="1"/>
      <c r="EX718" s="1"/>
      <c r="EY718" s="1"/>
      <c r="EZ718" s="1"/>
      <c r="FA718" s="1"/>
      <c r="FB718" s="1"/>
      <c r="FC718" s="1"/>
      <c r="FD718" s="1"/>
      <c r="FE718" s="1"/>
      <c r="FF718" s="1"/>
    </row>
    <row r="719" spans="1:162" s="51" customFormat="1">
      <c r="A719" s="50"/>
      <c r="B719" s="2"/>
      <c r="C719" s="9"/>
      <c r="D719" s="59"/>
      <c r="E719" s="63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  <c r="DM719" s="1"/>
      <c r="DN719" s="1"/>
      <c r="DO719" s="1"/>
      <c r="DP719" s="1"/>
      <c r="DQ719" s="1"/>
      <c r="DR719" s="1"/>
      <c r="DS719" s="1"/>
      <c r="DT719" s="1"/>
      <c r="DU719" s="1"/>
      <c r="DV719" s="1"/>
      <c r="DW719" s="1"/>
      <c r="DX719" s="1"/>
      <c r="DY719" s="1"/>
      <c r="DZ719" s="1"/>
      <c r="EA719" s="1"/>
      <c r="EB719" s="1"/>
      <c r="EC719" s="1"/>
      <c r="ED719" s="1"/>
      <c r="EE719" s="1"/>
      <c r="EF719" s="1"/>
      <c r="EG719" s="1"/>
      <c r="EH719" s="1"/>
      <c r="EI719" s="1"/>
      <c r="EJ719" s="1"/>
      <c r="EK719" s="1"/>
      <c r="EL719" s="1"/>
      <c r="EM719" s="1"/>
      <c r="EN719" s="1"/>
      <c r="EO719" s="1"/>
      <c r="EP719" s="1"/>
      <c r="EQ719" s="1"/>
      <c r="ER719" s="1"/>
      <c r="ES719" s="1"/>
      <c r="ET719" s="1"/>
      <c r="EU719" s="1"/>
      <c r="EV719" s="1"/>
      <c r="EW719" s="1"/>
      <c r="EX719" s="1"/>
      <c r="EY719" s="1"/>
      <c r="EZ719" s="1"/>
      <c r="FA719" s="1"/>
      <c r="FB719" s="1"/>
      <c r="FC719" s="1"/>
      <c r="FD719" s="1"/>
      <c r="FE719" s="1"/>
      <c r="FF719" s="1"/>
    </row>
    <row r="720" spans="1:162" s="51" customFormat="1">
      <c r="A720" s="50"/>
      <c r="B720" s="2"/>
      <c r="C720" s="9"/>
      <c r="D720" s="59"/>
      <c r="E720" s="63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  <c r="DM720" s="1"/>
      <c r="DN720" s="1"/>
      <c r="DO720" s="1"/>
      <c r="DP720" s="1"/>
      <c r="DQ720" s="1"/>
      <c r="DR720" s="1"/>
      <c r="DS720" s="1"/>
      <c r="DT720" s="1"/>
      <c r="DU720" s="1"/>
      <c r="DV720" s="1"/>
      <c r="DW720" s="1"/>
      <c r="DX720" s="1"/>
      <c r="DY720" s="1"/>
      <c r="DZ720" s="1"/>
      <c r="EA720" s="1"/>
      <c r="EB720" s="1"/>
      <c r="EC720" s="1"/>
      <c r="ED720" s="1"/>
      <c r="EE720" s="1"/>
      <c r="EF720" s="1"/>
      <c r="EG720" s="1"/>
      <c r="EH720" s="1"/>
      <c r="EI720" s="1"/>
      <c r="EJ720" s="1"/>
      <c r="EK720" s="1"/>
      <c r="EL720" s="1"/>
      <c r="EM720" s="1"/>
      <c r="EN720" s="1"/>
      <c r="EO720" s="1"/>
      <c r="EP720" s="1"/>
      <c r="EQ720" s="1"/>
      <c r="ER720" s="1"/>
      <c r="ES720" s="1"/>
      <c r="ET720" s="1"/>
      <c r="EU720" s="1"/>
      <c r="EV720" s="1"/>
      <c r="EW720" s="1"/>
      <c r="EX720" s="1"/>
      <c r="EY720" s="1"/>
      <c r="EZ720" s="1"/>
      <c r="FA720" s="1"/>
      <c r="FB720" s="1"/>
      <c r="FC720" s="1"/>
      <c r="FD720" s="1"/>
      <c r="FE720" s="1"/>
      <c r="FF720" s="1"/>
    </row>
    <row r="721" spans="1:162" s="51" customFormat="1">
      <c r="A721" s="50"/>
      <c r="B721" s="2"/>
      <c r="C721" s="9"/>
      <c r="D721" s="59"/>
      <c r="E721" s="63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  <c r="DM721" s="1"/>
      <c r="DN721" s="1"/>
      <c r="DO721" s="1"/>
      <c r="DP721" s="1"/>
      <c r="DQ721" s="1"/>
      <c r="DR721" s="1"/>
      <c r="DS721" s="1"/>
      <c r="DT721" s="1"/>
      <c r="DU721" s="1"/>
      <c r="DV721" s="1"/>
      <c r="DW721" s="1"/>
      <c r="DX721" s="1"/>
      <c r="DY721" s="1"/>
      <c r="DZ721" s="1"/>
      <c r="EA721" s="1"/>
      <c r="EB721" s="1"/>
      <c r="EC721" s="1"/>
      <c r="ED721" s="1"/>
      <c r="EE721" s="1"/>
      <c r="EF721" s="1"/>
      <c r="EG721" s="1"/>
      <c r="EH721" s="1"/>
      <c r="EI721" s="1"/>
      <c r="EJ721" s="1"/>
      <c r="EK721" s="1"/>
      <c r="EL721" s="1"/>
      <c r="EM721" s="1"/>
      <c r="EN721" s="1"/>
      <c r="EO721" s="1"/>
      <c r="EP721" s="1"/>
      <c r="EQ721" s="1"/>
      <c r="ER721" s="1"/>
      <c r="ES721" s="1"/>
      <c r="ET721" s="1"/>
      <c r="EU721" s="1"/>
      <c r="EV721" s="1"/>
      <c r="EW721" s="1"/>
      <c r="EX721" s="1"/>
      <c r="EY721" s="1"/>
      <c r="EZ721" s="1"/>
      <c r="FA721" s="1"/>
      <c r="FB721" s="1"/>
      <c r="FC721" s="1"/>
      <c r="FD721" s="1"/>
      <c r="FE721" s="1"/>
      <c r="FF721" s="1"/>
    </row>
    <row r="722" spans="1:162" s="51" customFormat="1">
      <c r="A722" s="50"/>
      <c r="B722" s="2"/>
      <c r="C722" s="9"/>
      <c r="D722" s="59"/>
      <c r="E722" s="63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  <c r="DM722" s="1"/>
      <c r="DN722" s="1"/>
      <c r="DO722" s="1"/>
      <c r="DP722" s="1"/>
      <c r="DQ722" s="1"/>
      <c r="DR722" s="1"/>
      <c r="DS722" s="1"/>
      <c r="DT722" s="1"/>
      <c r="DU722" s="1"/>
      <c r="DV722" s="1"/>
      <c r="DW722" s="1"/>
      <c r="DX722" s="1"/>
      <c r="DY722" s="1"/>
      <c r="DZ722" s="1"/>
      <c r="EA722" s="1"/>
      <c r="EB722" s="1"/>
      <c r="EC722" s="1"/>
      <c r="ED722" s="1"/>
      <c r="EE722" s="1"/>
      <c r="EF722" s="1"/>
      <c r="EG722" s="1"/>
      <c r="EH722" s="1"/>
      <c r="EI722" s="1"/>
      <c r="EJ722" s="1"/>
      <c r="EK722" s="1"/>
      <c r="EL722" s="1"/>
      <c r="EM722" s="1"/>
      <c r="EN722" s="1"/>
      <c r="EO722" s="1"/>
      <c r="EP722" s="1"/>
      <c r="EQ722" s="1"/>
      <c r="ER722" s="1"/>
      <c r="ES722" s="1"/>
      <c r="ET722" s="1"/>
      <c r="EU722" s="1"/>
      <c r="EV722" s="1"/>
      <c r="EW722" s="1"/>
      <c r="EX722" s="1"/>
      <c r="EY722" s="1"/>
      <c r="EZ722" s="1"/>
      <c r="FA722" s="1"/>
      <c r="FB722" s="1"/>
      <c r="FC722" s="1"/>
      <c r="FD722" s="1"/>
      <c r="FE722" s="1"/>
      <c r="FF722" s="1"/>
    </row>
    <row r="723" spans="1:162" s="51" customFormat="1">
      <c r="A723" s="50"/>
      <c r="B723" s="2"/>
      <c r="C723" s="9"/>
      <c r="D723" s="59"/>
      <c r="E723" s="63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  <c r="DM723" s="1"/>
      <c r="DN723" s="1"/>
      <c r="DO723" s="1"/>
      <c r="DP723" s="1"/>
      <c r="DQ723" s="1"/>
      <c r="DR723" s="1"/>
      <c r="DS723" s="1"/>
      <c r="DT723" s="1"/>
      <c r="DU723" s="1"/>
      <c r="DV723" s="1"/>
      <c r="DW723" s="1"/>
      <c r="DX723" s="1"/>
      <c r="DY723" s="1"/>
      <c r="DZ723" s="1"/>
      <c r="EA723" s="1"/>
      <c r="EB723" s="1"/>
      <c r="EC723" s="1"/>
      <c r="ED723" s="1"/>
      <c r="EE723" s="1"/>
      <c r="EF723" s="1"/>
      <c r="EG723" s="1"/>
      <c r="EH723" s="1"/>
      <c r="EI723" s="1"/>
      <c r="EJ723" s="1"/>
      <c r="EK723" s="1"/>
      <c r="EL723" s="1"/>
      <c r="EM723" s="1"/>
      <c r="EN723" s="1"/>
      <c r="EO723" s="1"/>
      <c r="EP723" s="1"/>
      <c r="EQ723" s="1"/>
      <c r="ER723" s="1"/>
      <c r="ES723" s="1"/>
      <c r="ET723" s="1"/>
      <c r="EU723" s="1"/>
      <c r="EV723" s="1"/>
      <c r="EW723" s="1"/>
      <c r="EX723" s="1"/>
      <c r="EY723" s="1"/>
      <c r="EZ723" s="1"/>
      <c r="FA723" s="1"/>
      <c r="FB723" s="1"/>
      <c r="FC723" s="1"/>
      <c r="FD723" s="1"/>
      <c r="FE723" s="1"/>
      <c r="FF723" s="1"/>
    </row>
    <row r="724" spans="1:162" s="51" customFormat="1">
      <c r="A724" s="50"/>
      <c r="B724" s="2"/>
      <c r="C724" s="9"/>
      <c r="D724" s="59"/>
      <c r="E724" s="63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  <c r="DM724" s="1"/>
      <c r="DN724" s="1"/>
      <c r="DO724" s="1"/>
      <c r="DP724" s="1"/>
      <c r="DQ724" s="1"/>
      <c r="DR724" s="1"/>
      <c r="DS724" s="1"/>
      <c r="DT724" s="1"/>
      <c r="DU724" s="1"/>
      <c r="DV724" s="1"/>
      <c r="DW724" s="1"/>
      <c r="DX724" s="1"/>
      <c r="DY724" s="1"/>
      <c r="DZ724" s="1"/>
      <c r="EA724" s="1"/>
      <c r="EB724" s="1"/>
      <c r="EC724" s="1"/>
      <c r="ED724" s="1"/>
      <c r="EE724" s="1"/>
      <c r="EF724" s="1"/>
      <c r="EG724" s="1"/>
      <c r="EH724" s="1"/>
      <c r="EI724" s="1"/>
      <c r="EJ724" s="1"/>
      <c r="EK724" s="1"/>
      <c r="EL724" s="1"/>
      <c r="EM724" s="1"/>
      <c r="EN724" s="1"/>
      <c r="EO724" s="1"/>
      <c r="EP724" s="1"/>
      <c r="EQ724" s="1"/>
      <c r="ER724" s="1"/>
      <c r="ES724" s="1"/>
      <c r="ET724" s="1"/>
      <c r="EU724" s="1"/>
      <c r="EV724" s="1"/>
      <c r="EW724" s="1"/>
      <c r="EX724" s="1"/>
      <c r="EY724" s="1"/>
      <c r="EZ724" s="1"/>
      <c r="FA724" s="1"/>
      <c r="FB724" s="1"/>
      <c r="FC724" s="1"/>
      <c r="FD724" s="1"/>
      <c r="FE724" s="1"/>
      <c r="FF724" s="1"/>
    </row>
    <row r="725" spans="1:162" s="51" customFormat="1">
      <c r="A725" s="50"/>
      <c r="B725" s="2"/>
      <c r="C725" s="9"/>
      <c r="D725" s="59"/>
      <c r="E725" s="63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  <c r="DM725" s="1"/>
      <c r="DN725" s="1"/>
      <c r="DO725" s="1"/>
      <c r="DP725" s="1"/>
      <c r="DQ725" s="1"/>
      <c r="DR725" s="1"/>
      <c r="DS725" s="1"/>
      <c r="DT725" s="1"/>
      <c r="DU725" s="1"/>
      <c r="DV725" s="1"/>
      <c r="DW725" s="1"/>
      <c r="DX725" s="1"/>
      <c r="DY725" s="1"/>
      <c r="DZ725" s="1"/>
      <c r="EA725" s="1"/>
      <c r="EB725" s="1"/>
      <c r="EC725" s="1"/>
      <c r="ED725" s="1"/>
      <c r="EE725" s="1"/>
      <c r="EF725" s="1"/>
      <c r="EG725" s="1"/>
      <c r="EH725" s="1"/>
      <c r="EI725" s="1"/>
      <c r="EJ725" s="1"/>
      <c r="EK725" s="1"/>
      <c r="EL725" s="1"/>
      <c r="EM725" s="1"/>
      <c r="EN725" s="1"/>
      <c r="EO725" s="1"/>
      <c r="EP725" s="1"/>
      <c r="EQ725" s="1"/>
      <c r="ER725" s="1"/>
      <c r="ES725" s="1"/>
      <c r="ET725" s="1"/>
      <c r="EU725" s="1"/>
      <c r="EV725" s="1"/>
      <c r="EW725" s="1"/>
      <c r="EX725" s="1"/>
      <c r="EY725" s="1"/>
      <c r="EZ725" s="1"/>
      <c r="FA725" s="1"/>
      <c r="FB725" s="1"/>
      <c r="FC725" s="1"/>
      <c r="FD725" s="1"/>
      <c r="FE725" s="1"/>
      <c r="FF725" s="1"/>
    </row>
    <row r="726" spans="1:162" s="51" customFormat="1">
      <c r="A726" s="50"/>
      <c r="B726" s="2"/>
      <c r="C726" s="9"/>
      <c r="D726" s="59"/>
      <c r="E726" s="63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  <c r="DM726" s="1"/>
      <c r="DN726" s="1"/>
      <c r="DO726" s="1"/>
      <c r="DP726" s="1"/>
      <c r="DQ726" s="1"/>
      <c r="DR726" s="1"/>
      <c r="DS726" s="1"/>
      <c r="DT726" s="1"/>
      <c r="DU726" s="1"/>
      <c r="DV726" s="1"/>
      <c r="DW726" s="1"/>
      <c r="DX726" s="1"/>
      <c r="DY726" s="1"/>
      <c r="DZ726" s="1"/>
      <c r="EA726" s="1"/>
      <c r="EB726" s="1"/>
      <c r="EC726" s="1"/>
      <c r="ED726" s="1"/>
      <c r="EE726" s="1"/>
      <c r="EF726" s="1"/>
      <c r="EG726" s="1"/>
      <c r="EH726" s="1"/>
      <c r="EI726" s="1"/>
      <c r="EJ726" s="1"/>
      <c r="EK726" s="1"/>
      <c r="EL726" s="1"/>
      <c r="EM726" s="1"/>
      <c r="EN726" s="1"/>
      <c r="EO726" s="1"/>
      <c r="EP726" s="1"/>
      <c r="EQ726" s="1"/>
      <c r="ER726" s="1"/>
      <c r="ES726" s="1"/>
      <c r="ET726" s="1"/>
      <c r="EU726" s="1"/>
      <c r="EV726" s="1"/>
      <c r="EW726" s="1"/>
      <c r="EX726" s="1"/>
      <c r="EY726" s="1"/>
      <c r="EZ726" s="1"/>
      <c r="FA726" s="1"/>
      <c r="FB726" s="1"/>
      <c r="FC726" s="1"/>
      <c r="FD726" s="1"/>
      <c r="FE726" s="1"/>
      <c r="FF726" s="1"/>
    </row>
    <row r="727" spans="1:162" s="51" customFormat="1">
      <c r="A727" s="50"/>
      <c r="B727" s="2"/>
      <c r="C727" s="9"/>
      <c r="D727" s="59"/>
      <c r="E727" s="63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  <c r="DM727" s="1"/>
      <c r="DN727" s="1"/>
      <c r="DO727" s="1"/>
      <c r="DP727" s="1"/>
      <c r="DQ727" s="1"/>
      <c r="DR727" s="1"/>
      <c r="DS727" s="1"/>
      <c r="DT727" s="1"/>
      <c r="DU727" s="1"/>
      <c r="DV727" s="1"/>
      <c r="DW727" s="1"/>
      <c r="DX727" s="1"/>
      <c r="DY727" s="1"/>
      <c r="DZ727" s="1"/>
      <c r="EA727" s="1"/>
      <c r="EB727" s="1"/>
      <c r="EC727" s="1"/>
      <c r="ED727" s="1"/>
      <c r="EE727" s="1"/>
      <c r="EF727" s="1"/>
      <c r="EG727" s="1"/>
      <c r="EH727" s="1"/>
      <c r="EI727" s="1"/>
      <c r="EJ727" s="1"/>
      <c r="EK727" s="1"/>
      <c r="EL727" s="1"/>
      <c r="EM727" s="1"/>
      <c r="EN727" s="1"/>
      <c r="EO727" s="1"/>
      <c r="EP727" s="1"/>
      <c r="EQ727" s="1"/>
      <c r="ER727" s="1"/>
      <c r="ES727" s="1"/>
      <c r="ET727" s="1"/>
      <c r="EU727" s="1"/>
      <c r="EV727" s="1"/>
      <c r="EW727" s="1"/>
      <c r="EX727" s="1"/>
      <c r="EY727" s="1"/>
      <c r="EZ727" s="1"/>
      <c r="FA727" s="1"/>
      <c r="FB727" s="1"/>
      <c r="FC727" s="1"/>
      <c r="FD727" s="1"/>
      <c r="FE727" s="1"/>
      <c r="FF727" s="1"/>
    </row>
    <row r="728" spans="1:162" s="51" customFormat="1">
      <c r="A728" s="50"/>
      <c r="B728" s="2"/>
      <c r="C728" s="9"/>
      <c r="D728" s="59"/>
      <c r="E728" s="63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  <c r="DM728" s="1"/>
      <c r="DN728" s="1"/>
      <c r="DO728" s="1"/>
      <c r="DP728" s="1"/>
      <c r="DQ728" s="1"/>
      <c r="DR728" s="1"/>
      <c r="DS728" s="1"/>
      <c r="DT728" s="1"/>
      <c r="DU728" s="1"/>
      <c r="DV728" s="1"/>
      <c r="DW728" s="1"/>
      <c r="DX728" s="1"/>
      <c r="DY728" s="1"/>
      <c r="DZ728" s="1"/>
      <c r="EA728" s="1"/>
      <c r="EB728" s="1"/>
      <c r="EC728" s="1"/>
      <c r="ED728" s="1"/>
      <c r="EE728" s="1"/>
      <c r="EF728" s="1"/>
      <c r="EG728" s="1"/>
      <c r="EH728" s="1"/>
      <c r="EI728" s="1"/>
      <c r="EJ728" s="1"/>
      <c r="EK728" s="1"/>
      <c r="EL728" s="1"/>
      <c r="EM728" s="1"/>
      <c r="EN728" s="1"/>
      <c r="EO728" s="1"/>
      <c r="EP728" s="1"/>
      <c r="EQ728" s="1"/>
      <c r="ER728" s="1"/>
      <c r="ES728" s="1"/>
      <c r="ET728" s="1"/>
      <c r="EU728" s="1"/>
      <c r="EV728" s="1"/>
      <c r="EW728" s="1"/>
      <c r="EX728" s="1"/>
      <c r="EY728" s="1"/>
      <c r="EZ728" s="1"/>
      <c r="FA728" s="1"/>
      <c r="FB728" s="1"/>
      <c r="FC728" s="1"/>
      <c r="FD728" s="1"/>
      <c r="FE728" s="1"/>
      <c r="FF728" s="1"/>
    </row>
    <row r="729" spans="1:162" s="51" customFormat="1">
      <c r="A729" s="50"/>
      <c r="B729" s="2"/>
      <c r="C729" s="9"/>
      <c r="D729" s="59"/>
      <c r="E729" s="63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  <c r="DM729" s="1"/>
      <c r="DN729" s="1"/>
      <c r="DO729" s="1"/>
      <c r="DP729" s="1"/>
      <c r="DQ729" s="1"/>
      <c r="DR729" s="1"/>
      <c r="DS729" s="1"/>
      <c r="DT729" s="1"/>
      <c r="DU729" s="1"/>
      <c r="DV729" s="1"/>
      <c r="DW729" s="1"/>
      <c r="DX729" s="1"/>
      <c r="DY729" s="1"/>
      <c r="DZ729" s="1"/>
      <c r="EA729" s="1"/>
      <c r="EB729" s="1"/>
      <c r="EC729" s="1"/>
      <c r="ED729" s="1"/>
      <c r="EE729" s="1"/>
      <c r="EF729" s="1"/>
      <c r="EG729" s="1"/>
      <c r="EH729" s="1"/>
      <c r="EI729" s="1"/>
      <c r="EJ729" s="1"/>
      <c r="EK729" s="1"/>
      <c r="EL729" s="1"/>
      <c r="EM729" s="1"/>
      <c r="EN729" s="1"/>
      <c r="EO729" s="1"/>
      <c r="EP729" s="1"/>
      <c r="EQ729" s="1"/>
      <c r="ER729" s="1"/>
      <c r="ES729" s="1"/>
      <c r="ET729" s="1"/>
      <c r="EU729" s="1"/>
      <c r="EV729" s="1"/>
      <c r="EW729" s="1"/>
      <c r="EX729" s="1"/>
      <c r="EY729" s="1"/>
      <c r="EZ729" s="1"/>
      <c r="FA729" s="1"/>
      <c r="FB729" s="1"/>
      <c r="FC729" s="1"/>
      <c r="FD729" s="1"/>
      <c r="FE729" s="1"/>
      <c r="FF729" s="1"/>
    </row>
    <row r="730" spans="1:162" s="51" customFormat="1">
      <c r="A730" s="50"/>
      <c r="B730" s="2"/>
      <c r="C730" s="9"/>
      <c r="D730" s="59"/>
      <c r="E730" s="63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  <c r="DM730" s="1"/>
      <c r="DN730" s="1"/>
      <c r="DO730" s="1"/>
      <c r="DP730" s="1"/>
      <c r="DQ730" s="1"/>
      <c r="DR730" s="1"/>
      <c r="DS730" s="1"/>
      <c r="DT730" s="1"/>
      <c r="DU730" s="1"/>
      <c r="DV730" s="1"/>
      <c r="DW730" s="1"/>
      <c r="DX730" s="1"/>
      <c r="DY730" s="1"/>
      <c r="DZ730" s="1"/>
      <c r="EA730" s="1"/>
      <c r="EB730" s="1"/>
      <c r="EC730" s="1"/>
      <c r="ED730" s="1"/>
      <c r="EE730" s="1"/>
      <c r="EF730" s="1"/>
      <c r="EG730" s="1"/>
      <c r="EH730" s="1"/>
      <c r="EI730" s="1"/>
      <c r="EJ730" s="1"/>
      <c r="EK730" s="1"/>
      <c r="EL730" s="1"/>
      <c r="EM730" s="1"/>
      <c r="EN730" s="1"/>
      <c r="EO730" s="1"/>
      <c r="EP730" s="1"/>
      <c r="EQ730" s="1"/>
      <c r="ER730" s="1"/>
      <c r="ES730" s="1"/>
      <c r="ET730" s="1"/>
      <c r="EU730" s="1"/>
      <c r="EV730" s="1"/>
      <c r="EW730" s="1"/>
      <c r="EX730" s="1"/>
      <c r="EY730" s="1"/>
      <c r="EZ730" s="1"/>
      <c r="FA730" s="1"/>
      <c r="FB730" s="1"/>
      <c r="FC730" s="1"/>
      <c r="FD730" s="1"/>
      <c r="FE730" s="1"/>
      <c r="FF730" s="1"/>
    </row>
    <row r="731" spans="1:162" s="51" customFormat="1">
      <c r="A731" s="50"/>
      <c r="B731" s="2"/>
      <c r="C731" s="9"/>
      <c r="D731" s="59"/>
      <c r="E731" s="63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  <c r="DM731" s="1"/>
      <c r="DN731" s="1"/>
      <c r="DO731" s="1"/>
      <c r="DP731" s="1"/>
      <c r="DQ731" s="1"/>
      <c r="DR731" s="1"/>
      <c r="DS731" s="1"/>
      <c r="DT731" s="1"/>
      <c r="DU731" s="1"/>
      <c r="DV731" s="1"/>
      <c r="DW731" s="1"/>
      <c r="DX731" s="1"/>
      <c r="DY731" s="1"/>
      <c r="DZ731" s="1"/>
      <c r="EA731" s="1"/>
      <c r="EB731" s="1"/>
      <c r="EC731" s="1"/>
      <c r="ED731" s="1"/>
      <c r="EE731" s="1"/>
      <c r="EF731" s="1"/>
      <c r="EG731" s="1"/>
      <c r="EH731" s="1"/>
      <c r="EI731" s="1"/>
      <c r="EJ731" s="1"/>
      <c r="EK731" s="1"/>
      <c r="EL731" s="1"/>
      <c r="EM731" s="1"/>
      <c r="EN731" s="1"/>
      <c r="EO731" s="1"/>
      <c r="EP731" s="1"/>
      <c r="EQ731" s="1"/>
      <c r="ER731" s="1"/>
      <c r="ES731" s="1"/>
      <c r="ET731" s="1"/>
      <c r="EU731" s="1"/>
      <c r="EV731" s="1"/>
      <c r="EW731" s="1"/>
      <c r="EX731" s="1"/>
      <c r="EY731" s="1"/>
      <c r="EZ731" s="1"/>
      <c r="FA731" s="1"/>
      <c r="FB731" s="1"/>
      <c r="FC731" s="1"/>
      <c r="FD731" s="1"/>
      <c r="FE731" s="1"/>
      <c r="FF731" s="1"/>
    </row>
    <row r="732" spans="1:162" s="51" customFormat="1">
      <c r="A732" s="50"/>
      <c r="B732" s="2"/>
      <c r="C732" s="9"/>
      <c r="D732" s="59"/>
      <c r="E732" s="63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  <c r="DM732" s="1"/>
      <c r="DN732" s="1"/>
      <c r="DO732" s="1"/>
      <c r="DP732" s="1"/>
      <c r="DQ732" s="1"/>
      <c r="DR732" s="1"/>
      <c r="DS732" s="1"/>
      <c r="DT732" s="1"/>
      <c r="DU732" s="1"/>
      <c r="DV732" s="1"/>
      <c r="DW732" s="1"/>
      <c r="DX732" s="1"/>
      <c r="DY732" s="1"/>
      <c r="DZ732" s="1"/>
      <c r="EA732" s="1"/>
      <c r="EB732" s="1"/>
      <c r="EC732" s="1"/>
      <c r="ED732" s="1"/>
      <c r="EE732" s="1"/>
      <c r="EF732" s="1"/>
      <c r="EG732" s="1"/>
      <c r="EH732" s="1"/>
      <c r="EI732" s="1"/>
      <c r="EJ732" s="1"/>
      <c r="EK732" s="1"/>
      <c r="EL732" s="1"/>
      <c r="EM732" s="1"/>
      <c r="EN732" s="1"/>
      <c r="EO732" s="1"/>
      <c r="EP732" s="1"/>
      <c r="EQ732" s="1"/>
      <c r="ER732" s="1"/>
      <c r="ES732" s="1"/>
      <c r="ET732" s="1"/>
      <c r="EU732" s="1"/>
      <c r="EV732" s="1"/>
      <c r="EW732" s="1"/>
      <c r="EX732" s="1"/>
      <c r="EY732" s="1"/>
      <c r="EZ732" s="1"/>
      <c r="FA732" s="1"/>
      <c r="FB732" s="1"/>
      <c r="FC732" s="1"/>
      <c r="FD732" s="1"/>
      <c r="FE732" s="1"/>
      <c r="FF732" s="1"/>
    </row>
    <row r="733" spans="1:162" s="51" customFormat="1">
      <c r="A733" s="50"/>
      <c r="B733" s="2"/>
      <c r="C733" s="9"/>
      <c r="D733" s="59"/>
      <c r="E733" s="63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  <c r="DM733" s="1"/>
      <c r="DN733" s="1"/>
      <c r="DO733" s="1"/>
      <c r="DP733" s="1"/>
      <c r="DQ733" s="1"/>
      <c r="DR733" s="1"/>
      <c r="DS733" s="1"/>
      <c r="DT733" s="1"/>
      <c r="DU733" s="1"/>
      <c r="DV733" s="1"/>
      <c r="DW733" s="1"/>
      <c r="DX733" s="1"/>
      <c r="DY733" s="1"/>
      <c r="DZ733" s="1"/>
      <c r="EA733" s="1"/>
      <c r="EB733" s="1"/>
      <c r="EC733" s="1"/>
      <c r="ED733" s="1"/>
      <c r="EE733" s="1"/>
      <c r="EF733" s="1"/>
      <c r="EG733" s="1"/>
      <c r="EH733" s="1"/>
      <c r="EI733" s="1"/>
      <c r="EJ733" s="1"/>
      <c r="EK733" s="1"/>
      <c r="EL733" s="1"/>
      <c r="EM733" s="1"/>
      <c r="EN733" s="1"/>
      <c r="EO733" s="1"/>
      <c r="EP733" s="1"/>
      <c r="EQ733" s="1"/>
      <c r="ER733" s="1"/>
      <c r="ES733" s="1"/>
      <c r="ET733" s="1"/>
      <c r="EU733" s="1"/>
      <c r="EV733" s="1"/>
      <c r="EW733" s="1"/>
      <c r="EX733" s="1"/>
      <c r="EY733" s="1"/>
      <c r="EZ733" s="1"/>
      <c r="FA733" s="1"/>
      <c r="FB733" s="1"/>
      <c r="FC733" s="1"/>
      <c r="FD733" s="1"/>
      <c r="FE733" s="1"/>
      <c r="FF733" s="1"/>
    </row>
    <row r="734" spans="1:162" s="51" customFormat="1">
      <c r="A734" s="50"/>
      <c r="B734" s="2"/>
      <c r="C734" s="9"/>
      <c r="D734" s="59"/>
      <c r="E734" s="63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  <c r="DM734" s="1"/>
      <c r="DN734" s="1"/>
      <c r="DO734" s="1"/>
      <c r="DP734" s="1"/>
      <c r="DQ734" s="1"/>
      <c r="DR734" s="1"/>
      <c r="DS734" s="1"/>
      <c r="DT734" s="1"/>
      <c r="DU734" s="1"/>
      <c r="DV734" s="1"/>
      <c r="DW734" s="1"/>
      <c r="DX734" s="1"/>
      <c r="DY734" s="1"/>
      <c r="DZ734" s="1"/>
      <c r="EA734" s="1"/>
      <c r="EB734" s="1"/>
      <c r="EC734" s="1"/>
      <c r="ED734" s="1"/>
      <c r="EE734" s="1"/>
      <c r="EF734" s="1"/>
      <c r="EG734" s="1"/>
      <c r="EH734" s="1"/>
      <c r="EI734" s="1"/>
      <c r="EJ734" s="1"/>
      <c r="EK734" s="1"/>
      <c r="EL734" s="1"/>
      <c r="EM734" s="1"/>
      <c r="EN734" s="1"/>
      <c r="EO734" s="1"/>
      <c r="EP734" s="1"/>
      <c r="EQ734" s="1"/>
      <c r="ER734" s="1"/>
      <c r="ES734" s="1"/>
      <c r="ET734" s="1"/>
      <c r="EU734" s="1"/>
      <c r="EV734" s="1"/>
      <c r="EW734" s="1"/>
      <c r="EX734" s="1"/>
      <c r="EY734" s="1"/>
      <c r="EZ734" s="1"/>
      <c r="FA734" s="1"/>
      <c r="FB734" s="1"/>
      <c r="FC734" s="1"/>
      <c r="FD734" s="1"/>
      <c r="FE734" s="1"/>
      <c r="FF734" s="1"/>
    </row>
    <row r="735" spans="1:162" s="51" customFormat="1">
      <c r="A735" s="50"/>
      <c r="B735" s="2"/>
      <c r="C735" s="9"/>
      <c r="D735" s="59"/>
      <c r="E735" s="63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  <c r="DM735" s="1"/>
      <c r="DN735" s="1"/>
      <c r="DO735" s="1"/>
      <c r="DP735" s="1"/>
      <c r="DQ735" s="1"/>
      <c r="DR735" s="1"/>
      <c r="DS735" s="1"/>
      <c r="DT735" s="1"/>
      <c r="DU735" s="1"/>
      <c r="DV735" s="1"/>
      <c r="DW735" s="1"/>
      <c r="DX735" s="1"/>
      <c r="DY735" s="1"/>
      <c r="DZ735" s="1"/>
      <c r="EA735" s="1"/>
      <c r="EB735" s="1"/>
      <c r="EC735" s="1"/>
      <c r="ED735" s="1"/>
      <c r="EE735" s="1"/>
      <c r="EF735" s="1"/>
      <c r="EG735" s="1"/>
      <c r="EH735" s="1"/>
      <c r="EI735" s="1"/>
      <c r="EJ735" s="1"/>
      <c r="EK735" s="1"/>
      <c r="EL735" s="1"/>
      <c r="EM735" s="1"/>
      <c r="EN735" s="1"/>
      <c r="EO735" s="1"/>
      <c r="EP735" s="1"/>
      <c r="EQ735" s="1"/>
      <c r="ER735" s="1"/>
      <c r="ES735" s="1"/>
      <c r="ET735" s="1"/>
      <c r="EU735" s="1"/>
      <c r="EV735" s="1"/>
      <c r="EW735" s="1"/>
      <c r="EX735" s="1"/>
      <c r="EY735" s="1"/>
      <c r="EZ735" s="1"/>
      <c r="FA735" s="1"/>
      <c r="FB735" s="1"/>
      <c r="FC735" s="1"/>
      <c r="FD735" s="1"/>
      <c r="FE735" s="1"/>
      <c r="FF735" s="1"/>
    </row>
    <row r="736" spans="1:162" s="51" customFormat="1">
      <c r="A736" s="50"/>
      <c r="B736" s="2"/>
      <c r="C736" s="9"/>
      <c r="D736" s="59"/>
      <c r="E736" s="63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  <c r="DM736" s="1"/>
      <c r="DN736" s="1"/>
      <c r="DO736" s="1"/>
      <c r="DP736" s="1"/>
      <c r="DQ736" s="1"/>
      <c r="DR736" s="1"/>
      <c r="DS736" s="1"/>
      <c r="DT736" s="1"/>
      <c r="DU736" s="1"/>
      <c r="DV736" s="1"/>
      <c r="DW736" s="1"/>
      <c r="DX736" s="1"/>
      <c r="DY736" s="1"/>
      <c r="DZ736" s="1"/>
      <c r="EA736" s="1"/>
      <c r="EB736" s="1"/>
      <c r="EC736" s="1"/>
      <c r="ED736" s="1"/>
      <c r="EE736" s="1"/>
      <c r="EF736" s="1"/>
      <c r="EG736" s="1"/>
      <c r="EH736" s="1"/>
      <c r="EI736" s="1"/>
      <c r="EJ736" s="1"/>
      <c r="EK736" s="1"/>
      <c r="EL736" s="1"/>
      <c r="EM736" s="1"/>
      <c r="EN736" s="1"/>
      <c r="EO736" s="1"/>
      <c r="EP736" s="1"/>
      <c r="EQ736" s="1"/>
      <c r="ER736" s="1"/>
      <c r="ES736" s="1"/>
      <c r="ET736" s="1"/>
      <c r="EU736" s="1"/>
      <c r="EV736" s="1"/>
      <c r="EW736" s="1"/>
      <c r="EX736" s="1"/>
      <c r="EY736" s="1"/>
      <c r="EZ736" s="1"/>
      <c r="FA736" s="1"/>
      <c r="FB736" s="1"/>
      <c r="FC736" s="1"/>
      <c r="FD736" s="1"/>
      <c r="FE736" s="1"/>
      <c r="FF736" s="1"/>
    </row>
    <row r="737" spans="1:162" s="51" customFormat="1">
      <c r="A737" s="50"/>
      <c r="B737" s="2"/>
      <c r="C737" s="9"/>
      <c r="D737" s="59"/>
      <c r="E737" s="63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  <c r="DM737" s="1"/>
      <c r="DN737" s="1"/>
      <c r="DO737" s="1"/>
      <c r="DP737" s="1"/>
      <c r="DQ737" s="1"/>
      <c r="DR737" s="1"/>
      <c r="DS737" s="1"/>
      <c r="DT737" s="1"/>
      <c r="DU737" s="1"/>
      <c r="DV737" s="1"/>
      <c r="DW737" s="1"/>
      <c r="DX737" s="1"/>
      <c r="DY737" s="1"/>
      <c r="DZ737" s="1"/>
      <c r="EA737" s="1"/>
      <c r="EB737" s="1"/>
      <c r="EC737" s="1"/>
      <c r="ED737" s="1"/>
      <c r="EE737" s="1"/>
      <c r="EF737" s="1"/>
      <c r="EG737" s="1"/>
      <c r="EH737" s="1"/>
      <c r="EI737" s="1"/>
      <c r="EJ737" s="1"/>
      <c r="EK737" s="1"/>
      <c r="EL737" s="1"/>
      <c r="EM737" s="1"/>
      <c r="EN737" s="1"/>
      <c r="EO737" s="1"/>
      <c r="EP737" s="1"/>
      <c r="EQ737" s="1"/>
      <c r="ER737" s="1"/>
      <c r="ES737" s="1"/>
      <c r="ET737" s="1"/>
      <c r="EU737" s="1"/>
      <c r="EV737" s="1"/>
      <c r="EW737" s="1"/>
      <c r="EX737" s="1"/>
      <c r="EY737" s="1"/>
      <c r="EZ737" s="1"/>
      <c r="FA737" s="1"/>
      <c r="FB737" s="1"/>
      <c r="FC737" s="1"/>
      <c r="FD737" s="1"/>
      <c r="FE737" s="1"/>
      <c r="FF737" s="1"/>
    </row>
    <row r="738" spans="1:162" s="51" customFormat="1">
      <c r="A738" s="50"/>
      <c r="B738" s="2"/>
      <c r="C738" s="9"/>
      <c r="D738" s="59"/>
      <c r="E738" s="63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  <c r="DM738" s="1"/>
      <c r="DN738" s="1"/>
      <c r="DO738" s="1"/>
      <c r="DP738" s="1"/>
      <c r="DQ738" s="1"/>
      <c r="DR738" s="1"/>
      <c r="DS738" s="1"/>
      <c r="DT738" s="1"/>
      <c r="DU738" s="1"/>
      <c r="DV738" s="1"/>
      <c r="DW738" s="1"/>
      <c r="DX738" s="1"/>
      <c r="DY738" s="1"/>
      <c r="DZ738" s="1"/>
      <c r="EA738" s="1"/>
      <c r="EB738" s="1"/>
      <c r="EC738" s="1"/>
      <c r="ED738" s="1"/>
      <c r="EE738" s="1"/>
      <c r="EF738" s="1"/>
      <c r="EG738" s="1"/>
      <c r="EH738" s="1"/>
      <c r="EI738" s="1"/>
      <c r="EJ738" s="1"/>
      <c r="EK738" s="1"/>
      <c r="EL738" s="1"/>
      <c r="EM738" s="1"/>
      <c r="EN738" s="1"/>
      <c r="EO738" s="1"/>
      <c r="EP738" s="1"/>
      <c r="EQ738" s="1"/>
      <c r="ER738" s="1"/>
      <c r="ES738" s="1"/>
      <c r="ET738" s="1"/>
      <c r="EU738" s="1"/>
      <c r="EV738" s="1"/>
      <c r="EW738" s="1"/>
      <c r="EX738" s="1"/>
      <c r="EY738" s="1"/>
      <c r="EZ738" s="1"/>
      <c r="FA738" s="1"/>
      <c r="FB738" s="1"/>
      <c r="FC738" s="1"/>
      <c r="FD738" s="1"/>
      <c r="FE738" s="1"/>
      <c r="FF738" s="1"/>
    </row>
    <row r="739" spans="1:162" s="51" customFormat="1">
      <c r="A739" s="50"/>
      <c r="B739" s="2"/>
      <c r="C739" s="9"/>
      <c r="D739" s="59"/>
      <c r="E739" s="63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  <c r="DM739" s="1"/>
      <c r="DN739" s="1"/>
      <c r="DO739" s="1"/>
      <c r="DP739" s="1"/>
      <c r="DQ739" s="1"/>
      <c r="DR739" s="1"/>
      <c r="DS739" s="1"/>
      <c r="DT739" s="1"/>
      <c r="DU739" s="1"/>
      <c r="DV739" s="1"/>
      <c r="DW739" s="1"/>
      <c r="DX739" s="1"/>
      <c r="DY739" s="1"/>
      <c r="DZ739" s="1"/>
      <c r="EA739" s="1"/>
      <c r="EB739" s="1"/>
      <c r="EC739" s="1"/>
      <c r="ED739" s="1"/>
      <c r="EE739" s="1"/>
      <c r="EF739" s="1"/>
      <c r="EG739" s="1"/>
      <c r="EH739" s="1"/>
      <c r="EI739" s="1"/>
      <c r="EJ739" s="1"/>
      <c r="EK739" s="1"/>
      <c r="EL739" s="1"/>
      <c r="EM739" s="1"/>
      <c r="EN739" s="1"/>
      <c r="EO739" s="1"/>
      <c r="EP739" s="1"/>
      <c r="EQ739" s="1"/>
      <c r="ER739" s="1"/>
      <c r="ES739" s="1"/>
      <c r="ET739" s="1"/>
      <c r="EU739" s="1"/>
      <c r="EV739" s="1"/>
      <c r="EW739" s="1"/>
      <c r="EX739" s="1"/>
      <c r="EY739" s="1"/>
      <c r="EZ739" s="1"/>
      <c r="FA739" s="1"/>
      <c r="FB739" s="1"/>
      <c r="FC739" s="1"/>
      <c r="FD739" s="1"/>
      <c r="FE739" s="1"/>
      <c r="FF739" s="1"/>
    </row>
    <row r="740" spans="1:162" s="51" customFormat="1">
      <c r="A740" s="50"/>
      <c r="B740" s="2"/>
      <c r="C740" s="9"/>
      <c r="D740" s="59"/>
      <c r="E740" s="63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  <c r="DM740" s="1"/>
      <c r="DN740" s="1"/>
      <c r="DO740" s="1"/>
      <c r="DP740" s="1"/>
      <c r="DQ740" s="1"/>
      <c r="DR740" s="1"/>
      <c r="DS740" s="1"/>
      <c r="DT740" s="1"/>
      <c r="DU740" s="1"/>
      <c r="DV740" s="1"/>
      <c r="DW740" s="1"/>
      <c r="DX740" s="1"/>
      <c r="DY740" s="1"/>
      <c r="DZ740" s="1"/>
      <c r="EA740" s="1"/>
      <c r="EB740" s="1"/>
      <c r="EC740" s="1"/>
      <c r="ED740" s="1"/>
      <c r="EE740" s="1"/>
      <c r="EF740" s="1"/>
      <c r="EG740" s="1"/>
      <c r="EH740" s="1"/>
      <c r="EI740" s="1"/>
      <c r="EJ740" s="1"/>
      <c r="EK740" s="1"/>
      <c r="EL740" s="1"/>
      <c r="EM740" s="1"/>
      <c r="EN740" s="1"/>
      <c r="EO740" s="1"/>
      <c r="EP740" s="1"/>
      <c r="EQ740" s="1"/>
      <c r="ER740" s="1"/>
      <c r="ES740" s="1"/>
      <c r="ET740" s="1"/>
      <c r="EU740" s="1"/>
      <c r="EV740" s="1"/>
      <c r="EW740" s="1"/>
      <c r="EX740" s="1"/>
      <c r="EY740" s="1"/>
      <c r="EZ740" s="1"/>
      <c r="FA740" s="1"/>
      <c r="FB740" s="1"/>
      <c r="FC740" s="1"/>
      <c r="FD740" s="1"/>
      <c r="FE740" s="1"/>
      <c r="FF740" s="1"/>
    </row>
    <row r="741" spans="1:162" s="51" customFormat="1">
      <c r="A741" s="50"/>
      <c r="B741" s="2"/>
      <c r="C741" s="9"/>
      <c r="D741" s="59"/>
      <c r="E741" s="63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  <c r="DM741" s="1"/>
      <c r="DN741" s="1"/>
      <c r="DO741" s="1"/>
      <c r="DP741" s="1"/>
      <c r="DQ741" s="1"/>
      <c r="DR741" s="1"/>
      <c r="DS741" s="1"/>
      <c r="DT741" s="1"/>
      <c r="DU741" s="1"/>
      <c r="DV741" s="1"/>
      <c r="DW741" s="1"/>
      <c r="DX741" s="1"/>
      <c r="DY741" s="1"/>
      <c r="DZ741" s="1"/>
      <c r="EA741" s="1"/>
      <c r="EB741" s="1"/>
      <c r="EC741" s="1"/>
      <c r="ED741" s="1"/>
      <c r="EE741" s="1"/>
      <c r="EF741" s="1"/>
      <c r="EG741" s="1"/>
      <c r="EH741" s="1"/>
      <c r="EI741" s="1"/>
      <c r="EJ741" s="1"/>
      <c r="EK741" s="1"/>
      <c r="EL741" s="1"/>
      <c r="EM741" s="1"/>
      <c r="EN741" s="1"/>
      <c r="EO741" s="1"/>
      <c r="EP741" s="1"/>
      <c r="EQ741" s="1"/>
      <c r="ER741" s="1"/>
      <c r="ES741" s="1"/>
      <c r="ET741" s="1"/>
      <c r="EU741" s="1"/>
      <c r="EV741" s="1"/>
      <c r="EW741" s="1"/>
      <c r="EX741" s="1"/>
      <c r="EY741" s="1"/>
      <c r="EZ741" s="1"/>
      <c r="FA741" s="1"/>
      <c r="FB741" s="1"/>
      <c r="FC741" s="1"/>
      <c r="FD741" s="1"/>
      <c r="FE741" s="1"/>
      <c r="FF741" s="1"/>
    </row>
    <row r="742" spans="1:162" s="51" customFormat="1">
      <c r="A742" s="50"/>
      <c r="B742" s="2"/>
      <c r="C742" s="9"/>
      <c r="D742" s="59"/>
      <c r="E742" s="63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  <c r="DM742" s="1"/>
      <c r="DN742" s="1"/>
      <c r="DO742" s="1"/>
      <c r="DP742" s="1"/>
      <c r="DQ742" s="1"/>
      <c r="DR742" s="1"/>
      <c r="DS742" s="1"/>
      <c r="DT742" s="1"/>
      <c r="DU742" s="1"/>
      <c r="DV742" s="1"/>
      <c r="DW742" s="1"/>
      <c r="DX742" s="1"/>
      <c r="DY742" s="1"/>
      <c r="DZ742" s="1"/>
      <c r="EA742" s="1"/>
      <c r="EB742" s="1"/>
      <c r="EC742" s="1"/>
      <c r="ED742" s="1"/>
      <c r="EE742" s="1"/>
      <c r="EF742" s="1"/>
      <c r="EG742" s="1"/>
      <c r="EH742" s="1"/>
      <c r="EI742" s="1"/>
      <c r="EJ742" s="1"/>
      <c r="EK742" s="1"/>
      <c r="EL742" s="1"/>
      <c r="EM742" s="1"/>
      <c r="EN742" s="1"/>
      <c r="EO742" s="1"/>
      <c r="EP742" s="1"/>
      <c r="EQ742" s="1"/>
      <c r="ER742" s="1"/>
      <c r="ES742" s="1"/>
      <c r="ET742" s="1"/>
      <c r="EU742" s="1"/>
      <c r="EV742" s="1"/>
      <c r="EW742" s="1"/>
      <c r="EX742" s="1"/>
      <c r="EY742" s="1"/>
      <c r="EZ742" s="1"/>
      <c r="FA742" s="1"/>
      <c r="FB742" s="1"/>
      <c r="FC742" s="1"/>
      <c r="FD742" s="1"/>
      <c r="FE742" s="1"/>
      <c r="FF742" s="1"/>
    </row>
    <row r="743" spans="1:162" s="51" customFormat="1">
      <c r="A743" s="52"/>
      <c r="B743" s="2"/>
      <c r="C743" s="9"/>
      <c r="D743" s="59"/>
      <c r="E743" s="63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  <c r="DM743" s="1"/>
      <c r="DN743" s="1"/>
      <c r="DO743" s="1"/>
      <c r="DP743" s="1"/>
      <c r="DQ743" s="1"/>
      <c r="DR743" s="1"/>
      <c r="DS743" s="1"/>
      <c r="DT743" s="1"/>
      <c r="DU743" s="1"/>
      <c r="DV743" s="1"/>
      <c r="DW743" s="1"/>
      <c r="DX743" s="1"/>
      <c r="DY743" s="1"/>
      <c r="DZ743" s="1"/>
      <c r="EA743" s="1"/>
      <c r="EB743" s="1"/>
      <c r="EC743" s="1"/>
      <c r="ED743" s="1"/>
      <c r="EE743" s="1"/>
      <c r="EF743" s="1"/>
      <c r="EG743" s="1"/>
      <c r="EH743" s="1"/>
      <c r="EI743" s="1"/>
      <c r="EJ743" s="1"/>
      <c r="EK743" s="1"/>
      <c r="EL743" s="1"/>
      <c r="EM743" s="1"/>
      <c r="EN743" s="1"/>
      <c r="EO743" s="1"/>
      <c r="EP743" s="1"/>
      <c r="EQ743" s="1"/>
      <c r="ER743" s="1"/>
      <c r="ES743" s="1"/>
      <c r="ET743" s="1"/>
      <c r="EU743" s="1"/>
      <c r="EV743" s="1"/>
      <c r="EW743" s="1"/>
      <c r="EX743" s="1"/>
      <c r="EY743" s="1"/>
      <c r="EZ743" s="1"/>
      <c r="FA743" s="1"/>
      <c r="FB743" s="1"/>
      <c r="FC743" s="1"/>
      <c r="FD743" s="1"/>
      <c r="FE743" s="1"/>
      <c r="FF743" s="1"/>
    </row>
    <row r="744" spans="1:162" s="51" customFormat="1">
      <c r="A744" s="52"/>
      <c r="B744" s="2"/>
      <c r="C744" s="9"/>
      <c r="D744" s="59"/>
      <c r="E744" s="63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  <c r="DM744" s="1"/>
      <c r="DN744" s="1"/>
      <c r="DO744" s="1"/>
      <c r="DP744" s="1"/>
      <c r="DQ744" s="1"/>
      <c r="DR744" s="1"/>
      <c r="DS744" s="1"/>
      <c r="DT744" s="1"/>
      <c r="DU744" s="1"/>
      <c r="DV744" s="1"/>
      <c r="DW744" s="1"/>
      <c r="DX744" s="1"/>
      <c r="DY744" s="1"/>
      <c r="DZ744" s="1"/>
      <c r="EA744" s="1"/>
      <c r="EB744" s="1"/>
      <c r="EC744" s="1"/>
      <c r="ED744" s="1"/>
      <c r="EE744" s="1"/>
      <c r="EF744" s="1"/>
      <c r="EG744" s="1"/>
      <c r="EH744" s="1"/>
      <c r="EI744" s="1"/>
      <c r="EJ744" s="1"/>
      <c r="EK744" s="1"/>
      <c r="EL744" s="1"/>
      <c r="EM744" s="1"/>
      <c r="EN744" s="1"/>
      <c r="EO744" s="1"/>
      <c r="EP744" s="1"/>
      <c r="EQ744" s="1"/>
      <c r="ER744" s="1"/>
      <c r="ES744" s="1"/>
      <c r="ET744" s="1"/>
      <c r="EU744" s="1"/>
      <c r="EV744" s="1"/>
      <c r="EW744" s="1"/>
      <c r="EX744" s="1"/>
      <c r="EY744" s="1"/>
      <c r="EZ744" s="1"/>
      <c r="FA744" s="1"/>
      <c r="FB744" s="1"/>
      <c r="FC744" s="1"/>
      <c r="FD744" s="1"/>
      <c r="FE744" s="1"/>
      <c r="FF744" s="1"/>
    </row>
    <row r="745" spans="1:162" s="51" customFormat="1">
      <c r="A745" s="52"/>
      <c r="B745" s="2"/>
      <c r="C745" s="13"/>
      <c r="D745" s="59"/>
      <c r="E745" s="63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  <c r="DM745" s="1"/>
      <c r="DN745" s="1"/>
      <c r="DO745" s="1"/>
      <c r="DP745" s="1"/>
      <c r="DQ745" s="1"/>
      <c r="DR745" s="1"/>
      <c r="DS745" s="1"/>
      <c r="DT745" s="1"/>
      <c r="DU745" s="1"/>
      <c r="DV745" s="1"/>
      <c r="DW745" s="1"/>
      <c r="DX745" s="1"/>
      <c r="DY745" s="1"/>
      <c r="DZ745" s="1"/>
      <c r="EA745" s="1"/>
      <c r="EB745" s="1"/>
      <c r="EC745" s="1"/>
      <c r="ED745" s="1"/>
      <c r="EE745" s="1"/>
      <c r="EF745" s="1"/>
      <c r="EG745" s="1"/>
      <c r="EH745" s="1"/>
      <c r="EI745" s="1"/>
      <c r="EJ745" s="1"/>
      <c r="EK745" s="1"/>
      <c r="EL745" s="1"/>
      <c r="EM745" s="1"/>
      <c r="EN745" s="1"/>
      <c r="EO745" s="1"/>
      <c r="EP745" s="1"/>
      <c r="EQ745" s="1"/>
      <c r="ER745" s="1"/>
      <c r="ES745" s="1"/>
      <c r="ET745" s="1"/>
      <c r="EU745" s="1"/>
      <c r="EV745" s="1"/>
      <c r="EW745" s="1"/>
      <c r="EX745" s="1"/>
      <c r="EY745" s="1"/>
      <c r="EZ745" s="1"/>
      <c r="FA745" s="1"/>
      <c r="FB745" s="1"/>
      <c r="FC745" s="1"/>
      <c r="FD745" s="1"/>
      <c r="FE745" s="1"/>
      <c r="FF745" s="1"/>
    </row>
  </sheetData>
  <mergeCells count="30">
    <mergeCell ref="A181:A183"/>
    <mergeCell ref="A110:A111"/>
    <mergeCell ref="A1:D1"/>
    <mergeCell ref="C6:D7"/>
    <mergeCell ref="A2:C2"/>
    <mergeCell ref="B4:C4"/>
    <mergeCell ref="A6:A8"/>
    <mergeCell ref="B6:B8"/>
    <mergeCell ref="A169:A170"/>
    <mergeCell ref="A172:A173"/>
    <mergeCell ref="A166:A167"/>
    <mergeCell ref="A152:A163"/>
    <mergeCell ref="A115:A124"/>
    <mergeCell ref="A126:A127"/>
    <mergeCell ref="A129:A131"/>
    <mergeCell ref="A43:A44"/>
    <mergeCell ref="A138:A146"/>
    <mergeCell ref="A101:A103"/>
    <mergeCell ref="A95:A98"/>
    <mergeCell ref="A176:A178"/>
    <mergeCell ref="A13:A14"/>
    <mergeCell ref="A77:A80"/>
    <mergeCell ref="A74:A75"/>
    <mergeCell ref="A72:A73"/>
    <mergeCell ref="A87:A88"/>
    <mergeCell ref="A83:A84"/>
    <mergeCell ref="A35:A36"/>
    <mergeCell ref="A40:A41"/>
    <mergeCell ref="A62:A63"/>
    <mergeCell ref="A57:A58"/>
  </mergeCells>
  <printOptions horizontalCentered="1"/>
  <pageMargins left="0.74803149606299213" right="0.19685039370078741" top="0.47244094488188981" bottom="0.47244094488188981" header="0.47244094488188981" footer="0.47244094488188981"/>
  <pageSetup paperSize="9" scale="74" fitToHeight="5" orientation="portrait" useFirstPageNumber="1" r:id="rId1"/>
  <headerFooter alignWithMargins="0">
    <oddFooter>Strona &amp;P z &amp;N</oddFooter>
  </headerFooter>
  <rowBreaks count="4" manualBreakCount="4">
    <brk id="47" max="3" man="1"/>
    <brk id="80" max="3" man="1"/>
    <brk id="111" max="3" man="1"/>
    <brk id="14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przedmiar_Górna Wilda_przyst_2</vt:lpstr>
      <vt:lpstr>'przedmiar_Górna Wilda_przyst_2'!Obszar_wydruku</vt:lpstr>
      <vt:lpstr>'przedmiar_Górna Wilda_przyst_2'!Tytuły_wydruku</vt:lpstr>
    </vt:vector>
  </TitlesOfParts>
  <Company>DROG-GEO 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Świdurski</dc:creator>
  <cp:lastModifiedBy>Admin</cp:lastModifiedBy>
  <cp:lastPrinted>2016-09-22T19:01:58Z</cp:lastPrinted>
  <dcterms:created xsi:type="dcterms:W3CDTF">2004-04-09T10:36:01Z</dcterms:created>
  <dcterms:modified xsi:type="dcterms:W3CDTF">2016-09-22T19:02:19Z</dcterms:modified>
</cp:coreProperties>
</file>