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ia\Desktop\"/>
    </mc:Choice>
  </mc:AlternateContent>
  <xr:revisionPtr revIDLastSave="0" documentId="13_ncr:1_{091C6AA8-64CF-4F1D-B653-DC79D74EB6B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5" i="1" l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214" i="1"/>
  <c r="K210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214" i="1"/>
  <c r="H211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214" i="1"/>
  <c r="G211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214" i="1"/>
  <c r="E210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214" i="1"/>
  <c r="D211" i="1"/>
  <c r="B273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8" i="1"/>
  <c r="C214" i="1"/>
  <c r="C211" i="1"/>
  <c r="B335" i="1"/>
  <c r="B334" i="1"/>
  <c r="B333" i="1"/>
  <c r="B332" i="1"/>
  <c r="B331" i="1"/>
  <c r="B330" i="1"/>
  <c r="B329" i="1"/>
  <c r="B327" i="1"/>
  <c r="B326" i="1"/>
  <c r="B325" i="1"/>
  <c r="B324" i="1"/>
  <c r="B323" i="1"/>
  <c r="B322" i="1"/>
  <c r="B321" i="1"/>
  <c r="B320" i="1"/>
  <c r="B319" i="1"/>
  <c r="B298" i="1"/>
  <c r="B299" i="1" s="1"/>
  <c r="B300" i="1" s="1"/>
  <c r="B301" i="1" s="1"/>
  <c r="B302" i="1" s="1"/>
  <c r="B303" i="1" s="1"/>
  <c r="B304" i="1" s="1"/>
  <c r="B305" i="1" s="1"/>
  <c r="B306" i="1" s="1"/>
  <c r="B318" i="1" s="1"/>
  <c r="B317" i="1"/>
  <c r="B316" i="1"/>
  <c r="B315" i="1"/>
  <c r="B313" i="1"/>
  <c r="B311" i="1"/>
  <c r="B310" i="1"/>
  <c r="B309" i="1"/>
  <c r="B308" i="1"/>
  <c r="B297" i="1"/>
  <c r="B296" i="1"/>
  <c r="B294" i="1"/>
  <c r="B293" i="1"/>
  <c r="B292" i="1"/>
  <c r="B291" i="1"/>
  <c r="B290" i="1"/>
  <c r="B289" i="1"/>
  <c r="B287" i="1"/>
  <c r="B286" i="1"/>
  <c r="B285" i="1"/>
  <c r="B284" i="1"/>
  <c r="B283" i="1"/>
  <c r="B282" i="1"/>
  <c r="B281" i="1"/>
  <c r="B280" i="1"/>
  <c r="B279" i="1"/>
  <c r="B278" i="1"/>
  <c r="B277" i="1"/>
  <c r="B274" i="1"/>
  <c r="C274" i="1" s="1"/>
  <c r="B272" i="1"/>
  <c r="B271" i="1"/>
  <c r="B270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4" i="1"/>
  <c r="B233" i="1"/>
  <c r="B232" i="1"/>
  <c r="B231" i="1"/>
  <c r="B229" i="1"/>
  <c r="B228" i="1"/>
  <c r="B227" i="1"/>
  <c r="B226" i="1"/>
  <c r="B225" i="1"/>
  <c r="B224" i="1"/>
  <c r="B223" i="1"/>
  <c r="B222" i="1"/>
  <c r="B219" i="1"/>
  <c r="B218" i="1"/>
  <c r="B217" i="1"/>
  <c r="B216" i="1"/>
  <c r="B215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41" i="1"/>
  <c r="B378" i="1"/>
  <c r="B377" i="1"/>
  <c r="B376" i="1"/>
  <c r="B375" i="1"/>
  <c r="B374" i="1"/>
  <c r="B361" i="1"/>
  <c r="B373" i="1"/>
  <c r="B372" i="1"/>
  <c r="B371" i="1"/>
  <c r="B370" i="1"/>
  <c r="B369" i="1"/>
  <c r="B368" i="1"/>
  <c r="B367" i="1"/>
  <c r="B366" i="1"/>
  <c r="B365" i="1"/>
  <c r="B364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6" i="1"/>
  <c r="B345" i="1"/>
  <c r="B344" i="1"/>
  <c r="B342" i="1"/>
  <c r="K150" i="1"/>
  <c r="K123" i="1"/>
  <c r="H123" i="1"/>
  <c r="G123" i="1"/>
  <c r="E147" i="1"/>
  <c r="E149" i="1"/>
  <c r="E155" i="1"/>
  <c r="E179" i="1"/>
  <c r="E181" i="1"/>
  <c r="E187" i="1"/>
  <c r="E123" i="1"/>
  <c r="D124" i="1"/>
  <c r="E124" i="1" s="1"/>
  <c r="K124" i="1" s="1"/>
  <c r="D130" i="1"/>
  <c r="E130" i="1" s="1"/>
  <c r="D154" i="1"/>
  <c r="E154" i="1" s="1"/>
  <c r="D156" i="1"/>
  <c r="E156" i="1" s="1"/>
  <c r="K156" i="1" s="1"/>
  <c r="D162" i="1"/>
  <c r="E162" i="1" s="1"/>
  <c r="D185" i="1"/>
  <c r="E185" i="1" s="1"/>
  <c r="D186" i="1"/>
  <c r="E186" i="1" s="1"/>
  <c r="D188" i="1"/>
  <c r="E188" i="1" s="1"/>
  <c r="K188" i="1" s="1"/>
  <c r="D201" i="1"/>
  <c r="E201" i="1" s="1"/>
  <c r="D202" i="1"/>
  <c r="E202" i="1" s="1"/>
  <c r="D204" i="1"/>
  <c r="E204" i="1" s="1"/>
  <c r="K204" i="1" s="1"/>
  <c r="D123" i="1"/>
  <c r="C124" i="1"/>
  <c r="C125" i="1"/>
  <c r="D125" i="1" s="1"/>
  <c r="E125" i="1" s="1"/>
  <c r="C126" i="1"/>
  <c r="D126" i="1" s="1"/>
  <c r="E126" i="1" s="1"/>
  <c r="G126" i="1" s="1"/>
  <c r="H126" i="1" s="1"/>
  <c r="C127" i="1"/>
  <c r="D127" i="1" s="1"/>
  <c r="E127" i="1" s="1"/>
  <c r="C128" i="1"/>
  <c r="D128" i="1" s="1"/>
  <c r="E128" i="1" s="1"/>
  <c r="C129" i="1"/>
  <c r="D129" i="1" s="1"/>
  <c r="E129" i="1" s="1"/>
  <c r="C130" i="1"/>
  <c r="C131" i="1"/>
  <c r="D131" i="1" s="1"/>
  <c r="E131" i="1" s="1"/>
  <c r="C132" i="1"/>
  <c r="D132" i="1" s="1"/>
  <c r="E132" i="1" s="1"/>
  <c r="C133" i="1"/>
  <c r="D133" i="1" s="1"/>
  <c r="E133" i="1" s="1"/>
  <c r="C134" i="1"/>
  <c r="D134" i="1" s="1"/>
  <c r="E134" i="1" s="1"/>
  <c r="G134" i="1" s="1"/>
  <c r="H134" i="1" s="1"/>
  <c r="C135" i="1"/>
  <c r="D135" i="1" s="1"/>
  <c r="E135" i="1" s="1"/>
  <c r="C136" i="1"/>
  <c r="D136" i="1" s="1"/>
  <c r="E136" i="1" s="1"/>
  <c r="C137" i="1"/>
  <c r="D137" i="1" s="1"/>
  <c r="E137" i="1" s="1"/>
  <c r="C138" i="1"/>
  <c r="D138" i="1" s="1"/>
  <c r="E138" i="1" s="1"/>
  <c r="C139" i="1"/>
  <c r="D139" i="1" s="1"/>
  <c r="E139" i="1" s="1"/>
  <c r="C140" i="1"/>
  <c r="D140" i="1" s="1"/>
  <c r="E140" i="1" s="1"/>
  <c r="C141" i="1"/>
  <c r="D141" i="1" s="1"/>
  <c r="E141" i="1" s="1"/>
  <c r="C142" i="1"/>
  <c r="D142" i="1" s="1"/>
  <c r="E142" i="1" s="1"/>
  <c r="G142" i="1" s="1"/>
  <c r="H142" i="1" s="1"/>
  <c r="C143" i="1"/>
  <c r="D143" i="1" s="1"/>
  <c r="E143" i="1" s="1"/>
  <c r="C144" i="1"/>
  <c r="D144" i="1" s="1"/>
  <c r="E144" i="1" s="1"/>
  <c r="C145" i="1"/>
  <c r="D145" i="1" s="1"/>
  <c r="E145" i="1" s="1"/>
  <c r="C146" i="1"/>
  <c r="D146" i="1" s="1"/>
  <c r="E146" i="1" s="1"/>
  <c r="C147" i="1"/>
  <c r="D147" i="1" s="1"/>
  <c r="C148" i="1"/>
  <c r="D148" i="1" s="1"/>
  <c r="E148" i="1" s="1"/>
  <c r="C149" i="1"/>
  <c r="D149" i="1" s="1"/>
  <c r="C150" i="1"/>
  <c r="D150" i="1" s="1"/>
  <c r="E150" i="1" s="1"/>
  <c r="G150" i="1" s="1"/>
  <c r="H150" i="1" s="1"/>
  <c r="C151" i="1"/>
  <c r="D151" i="1" s="1"/>
  <c r="E151" i="1" s="1"/>
  <c r="C152" i="1"/>
  <c r="D152" i="1" s="1"/>
  <c r="E152" i="1" s="1"/>
  <c r="C153" i="1"/>
  <c r="D153" i="1" s="1"/>
  <c r="E153" i="1" s="1"/>
  <c r="C154" i="1"/>
  <c r="C155" i="1"/>
  <c r="D155" i="1" s="1"/>
  <c r="C156" i="1"/>
  <c r="C157" i="1"/>
  <c r="D157" i="1" s="1"/>
  <c r="E157" i="1" s="1"/>
  <c r="C158" i="1"/>
  <c r="D158" i="1" s="1"/>
  <c r="E158" i="1" s="1"/>
  <c r="G158" i="1" s="1"/>
  <c r="H158" i="1" s="1"/>
  <c r="C159" i="1"/>
  <c r="D159" i="1" s="1"/>
  <c r="E159" i="1" s="1"/>
  <c r="C160" i="1"/>
  <c r="D160" i="1" s="1"/>
  <c r="E160" i="1" s="1"/>
  <c r="C161" i="1"/>
  <c r="D161" i="1" s="1"/>
  <c r="E161" i="1" s="1"/>
  <c r="C162" i="1"/>
  <c r="C163" i="1"/>
  <c r="D163" i="1" s="1"/>
  <c r="E163" i="1" s="1"/>
  <c r="C164" i="1"/>
  <c r="D164" i="1" s="1"/>
  <c r="E164" i="1" s="1"/>
  <c r="C165" i="1"/>
  <c r="D165" i="1" s="1"/>
  <c r="E165" i="1" s="1"/>
  <c r="C166" i="1"/>
  <c r="D166" i="1" s="1"/>
  <c r="E166" i="1" s="1"/>
  <c r="G166" i="1" s="1"/>
  <c r="H166" i="1" s="1"/>
  <c r="C167" i="1"/>
  <c r="D167" i="1" s="1"/>
  <c r="E167" i="1" s="1"/>
  <c r="C168" i="1"/>
  <c r="D168" i="1" s="1"/>
  <c r="E168" i="1" s="1"/>
  <c r="C169" i="1"/>
  <c r="D169" i="1" s="1"/>
  <c r="E169" i="1" s="1"/>
  <c r="C170" i="1"/>
  <c r="D170" i="1" s="1"/>
  <c r="E170" i="1" s="1"/>
  <c r="C171" i="1"/>
  <c r="D171" i="1" s="1"/>
  <c r="E171" i="1" s="1"/>
  <c r="C172" i="1"/>
  <c r="D172" i="1" s="1"/>
  <c r="E172" i="1" s="1"/>
  <c r="C173" i="1"/>
  <c r="D173" i="1" s="1"/>
  <c r="E173" i="1" s="1"/>
  <c r="C174" i="1"/>
  <c r="D174" i="1" s="1"/>
  <c r="E174" i="1" s="1"/>
  <c r="G174" i="1" s="1"/>
  <c r="H174" i="1" s="1"/>
  <c r="C175" i="1"/>
  <c r="D175" i="1" s="1"/>
  <c r="E175" i="1" s="1"/>
  <c r="C176" i="1"/>
  <c r="D176" i="1" s="1"/>
  <c r="E176" i="1" s="1"/>
  <c r="C177" i="1"/>
  <c r="D177" i="1" s="1"/>
  <c r="E177" i="1" s="1"/>
  <c r="C178" i="1"/>
  <c r="D178" i="1" s="1"/>
  <c r="E178" i="1" s="1"/>
  <c r="C179" i="1"/>
  <c r="D179" i="1" s="1"/>
  <c r="C180" i="1"/>
  <c r="D180" i="1" s="1"/>
  <c r="E180" i="1" s="1"/>
  <c r="C181" i="1"/>
  <c r="D181" i="1" s="1"/>
  <c r="C182" i="1"/>
  <c r="D182" i="1" s="1"/>
  <c r="E182" i="1" s="1"/>
  <c r="G182" i="1" s="1"/>
  <c r="H182" i="1" s="1"/>
  <c r="C183" i="1"/>
  <c r="D183" i="1" s="1"/>
  <c r="E183" i="1" s="1"/>
  <c r="C184" i="1"/>
  <c r="D184" i="1" s="1"/>
  <c r="E184" i="1" s="1"/>
  <c r="C185" i="1"/>
  <c r="C186" i="1"/>
  <c r="C187" i="1"/>
  <c r="D187" i="1" s="1"/>
  <c r="C188" i="1"/>
  <c r="C189" i="1"/>
  <c r="D189" i="1" s="1"/>
  <c r="E189" i="1" s="1"/>
  <c r="C190" i="1"/>
  <c r="D190" i="1" s="1"/>
  <c r="E190" i="1" s="1"/>
  <c r="G190" i="1" s="1"/>
  <c r="H190" i="1" s="1"/>
  <c r="C191" i="1"/>
  <c r="D191" i="1" s="1"/>
  <c r="E191" i="1" s="1"/>
  <c r="C192" i="1"/>
  <c r="D192" i="1" s="1"/>
  <c r="E192" i="1" s="1"/>
  <c r="C193" i="1"/>
  <c r="D193" i="1" s="1"/>
  <c r="E193" i="1" s="1"/>
  <c r="C194" i="1"/>
  <c r="D194" i="1" s="1"/>
  <c r="E194" i="1" s="1"/>
  <c r="C195" i="1"/>
  <c r="D195" i="1" s="1"/>
  <c r="E195" i="1" s="1"/>
  <c r="C196" i="1"/>
  <c r="D196" i="1" s="1"/>
  <c r="E196" i="1" s="1"/>
  <c r="C197" i="1"/>
  <c r="D197" i="1" s="1"/>
  <c r="E197" i="1" s="1"/>
  <c r="C198" i="1"/>
  <c r="D198" i="1" s="1"/>
  <c r="E198" i="1" s="1"/>
  <c r="G198" i="1" s="1"/>
  <c r="H198" i="1" s="1"/>
  <c r="C199" i="1"/>
  <c r="D199" i="1" s="1"/>
  <c r="E199" i="1" s="1"/>
  <c r="C200" i="1"/>
  <c r="D200" i="1" s="1"/>
  <c r="E200" i="1" s="1"/>
  <c r="C201" i="1"/>
  <c r="C202" i="1"/>
  <c r="C203" i="1"/>
  <c r="D203" i="1" s="1"/>
  <c r="E203" i="1" s="1"/>
  <c r="C204" i="1"/>
  <c r="C205" i="1"/>
  <c r="D205" i="1" s="1"/>
  <c r="E205" i="1" s="1"/>
  <c r="C206" i="1"/>
  <c r="D206" i="1" s="1"/>
  <c r="E206" i="1" s="1"/>
  <c r="G206" i="1" s="1"/>
  <c r="H206" i="1" s="1"/>
  <c r="C207" i="1"/>
  <c r="D207" i="1" s="1"/>
  <c r="E207" i="1" s="1"/>
  <c r="C208" i="1"/>
  <c r="D208" i="1" s="1"/>
  <c r="E208" i="1" s="1"/>
  <c r="C209" i="1"/>
  <c r="D209" i="1" s="1"/>
  <c r="E209" i="1" s="1"/>
  <c r="C210" i="1"/>
  <c r="D210" i="1" s="1"/>
  <c r="E211" i="1"/>
  <c r="C123" i="1"/>
  <c r="C22" i="1"/>
  <c r="D22" i="1" s="1"/>
  <c r="E22" i="1" s="1"/>
  <c r="B23" i="1"/>
  <c r="C23" i="1" s="1"/>
  <c r="D23" i="1" s="1"/>
  <c r="E23" i="1" s="1"/>
  <c r="B275" i="1" l="1"/>
  <c r="K193" i="1"/>
  <c r="G193" i="1"/>
  <c r="H193" i="1" s="1"/>
  <c r="K173" i="1"/>
  <c r="G173" i="1"/>
  <c r="H173" i="1" s="1"/>
  <c r="K157" i="1"/>
  <c r="G157" i="1"/>
  <c r="H157" i="1" s="1"/>
  <c r="K141" i="1"/>
  <c r="G141" i="1"/>
  <c r="H141" i="1" s="1"/>
  <c r="K133" i="1"/>
  <c r="G133" i="1"/>
  <c r="H133" i="1" s="1"/>
  <c r="K197" i="1"/>
  <c r="G197" i="1"/>
  <c r="H197" i="1" s="1"/>
  <c r="K165" i="1"/>
  <c r="G165" i="1"/>
  <c r="H165" i="1" s="1"/>
  <c r="K196" i="1"/>
  <c r="G196" i="1"/>
  <c r="H196" i="1" s="1"/>
  <c r="K180" i="1"/>
  <c r="G180" i="1"/>
  <c r="H180" i="1" s="1"/>
  <c r="K172" i="1"/>
  <c r="G172" i="1"/>
  <c r="H172" i="1" s="1"/>
  <c r="K164" i="1"/>
  <c r="G164" i="1"/>
  <c r="H164" i="1" s="1"/>
  <c r="K148" i="1"/>
  <c r="G148" i="1"/>
  <c r="H148" i="1" s="1"/>
  <c r="K140" i="1"/>
  <c r="G140" i="1"/>
  <c r="H140" i="1" s="1"/>
  <c r="K132" i="1"/>
  <c r="G132" i="1"/>
  <c r="H132" i="1" s="1"/>
  <c r="K205" i="1"/>
  <c r="G205" i="1"/>
  <c r="H205" i="1" s="1"/>
  <c r="G203" i="1"/>
  <c r="H203" i="1" s="1"/>
  <c r="K203" i="1"/>
  <c r="G163" i="1"/>
  <c r="H163" i="1" s="1"/>
  <c r="K163" i="1"/>
  <c r="G131" i="1"/>
  <c r="H131" i="1" s="1"/>
  <c r="K131" i="1"/>
  <c r="K209" i="1"/>
  <c r="G209" i="1"/>
  <c r="H209" i="1" s="1"/>
  <c r="K189" i="1"/>
  <c r="G189" i="1"/>
  <c r="H189" i="1" s="1"/>
  <c r="G195" i="1"/>
  <c r="H195" i="1" s="1"/>
  <c r="K195" i="1"/>
  <c r="G171" i="1"/>
  <c r="H171" i="1" s="1"/>
  <c r="K171" i="1"/>
  <c r="G139" i="1"/>
  <c r="H139" i="1" s="1"/>
  <c r="K139" i="1"/>
  <c r="G210" i="1"/>
  <c r="H210" i="1" s="1"/>
  <c r="K194" i="1"/>
  <c r="G194" i="1"/>
  <c r="H194" i="1" s="1"/>
  <c r="G178" i="1"/>
  <c r="H178" i="1" s="1"/>
  <c r="K178" i="1"/>
  <c r="K170" i="1"/>
  <c r="G170" i="1"/>
  <c r="H170" i="1" s="1"/>
  <c r="G146" i="1"/>
  <c r="H146" i="1" s="1"/>
  <c r="K146" i="1"/>
  <c r="K138" i="1"/>
  <c r="G138" i="1"/>
  <c r="H138" i="1" s="1"/>
  <c r="K191" i="1"/>
  <c r="G191" i="1"/>
  <c r="H191" i="1" s="1"/>
  <c r="K159" i="1"/>
  <c r="G159" i="1"/>
  <c r="H159" i="1" s="1"/>
  <c r="K127" i="1"/>
  <c r="G127" i="1"/>
  <c r="H127" i="1" s="1"/>
  <c r="G162" i="1"/>
  <c r="H162" i="1" s="1"/>
  <c r="K162" i="1"/>
  <c r="K208" i="1"/>
  <c r="G208" i="1"/>
  <c r="H208" i="1" s="1"/>
  <c r="K200" i="1"/>
  <c r="G200" i="1"/>
  <c r="H200" i="1" s="1"/>
  <c r="K192" i="1"/>
  <c r="G192" i="1"/>
  <c r="H192" i="1" s="1"/>
  <c r="K184" i="1"/>
  <c r="G184" i="1"/>
  <c r="H184" i="1" s="1"/>
  <c r="K176" i="1"/>
  <c r="G176" i="1"/>
  <c r="H176" i="1" s="1"/>
  <c r="K168" i="1"/>
  <c r="G168" i="1"/>
  <c r="H168" i="1" s="1"/>
  <c r="K160" i="1"/>
  <c r="G160" i="1"/>
  <c r="H160" i="1" s="1"/>
  <c r="K152" i="1"/>
  <c r="G152" i="1"/>
  <c r="H152" i="1" s="1"/>
  <c r="K144" i="1"/>
  <c r="G144" i="1"/>
  <c r="H144" i="1" s="1"/>
  <c r="K136" i="1"/>
  <c r="G136" i="1"/>
  <c r="H136" i="1" s="1"/>
  <c r="K128" i="1"/>
  <c r="G128" i="1"/>
  <c r="H128" i="1" s="1"/>
  <c r="G156" i="1"/>
  <c r="H156" i="1" s="1"/>
  <c r="K158" i="1"/>
  <c r="K207" i="1"/>
  <c r="G207" i="1"/>
  <c r="H207" i="1" s="1"/>
  <c r="K183" i="1"/>
  <c r="G183" i="1"/>
  <c r="H183" i="1" s="1"/>
  <c r="K151" i="1"/>
  <c r="G151" i="1"/>
  <c r="H151" i="1" s="1"/>
  <c r="G155" i="1"/>
  <c r="H155" i="1" s="1"/>
  <c r="K155" i="1"/>
  <c r="G204" i="1"/>
  <c r="H204" i="1" s="1"/>
  <c r="K206" i="1"/>
  <c r="K125" i="1"/>
  <c r="G125" i="1"/>
  <c r="H125" i="1" s="1"/>
  <c r="K201" i="1"/>
  <c r="G201" i="1"/>
  <c r="H201" i="1" s="1"/>
  <c r="K185" i="1"/>
  <c r="G185" i="1"/>
  <c r="H185" i="1" s="1"/>
  <c r="K154" i="1"/>
  <c r="G154" i="1"/>
  <c r="H154" i="1" s="1"/>
  <c r="G179" i="1"/>
  <c r="H179" i="1" s="1"/>
  <c r="K179" i="1"/>
  <c r="G147" i="1"/>
  <c r="H147" i="1" s="1"/>
  <c r="K147" i="1"/>
  <c r="K198" i="1"/>
  <c r="K134" i="1"/>
  <c r="K199" i="1"/>
  <c r="G199" i="1"/>
  <c r="H199" i="1" s="1"/>
  <c r="K167" i="1"/>
  <c r="G167" i="1"/>
  <c r="H167" i="1" s="1"/>
  <c r="K135" i="1"/>
  <c r="G135" i="1"/>
  <c r="H135" i="1" s="1"/>
  <c r="G130" i="1"/>
  <c r="H130" i="1" s="1"/>
  <c r="K130" i="1"/>
  <c r="K149" i="1"/>
  <c r="G149" i="1"/>
  <c r="H149" i="1" s="1"/>
  <c r="G188" i="1"/>
  <c r="H188" i="1" s="1"/>
  <c r="G124" i="1"/>
  <c r="H124" i="1" s="1"/>
  <c r="K190" i="1"/>
  <c r="K126" i="1"/>
  <c r="K211" i="1"/>
  <c r="K182" i="1"/>
  <c r="G202" i="1"/>
  <c r="H202" i="1" s="1"/>
  <c r="K202" i="1"/>
  <c r="K174" i="1"/>
  <c r="K175" i="1"/>
  <c r="G175" i="1"/>
  <c r="H175" i="1" s="1"/>
  <c r="K143" i="1"/>
  <c r="G143" i="1"/>
  <c r="H143" i="1" s="1"/>
  <c r="G187" i="1"/>
  <c r="H187" i="1" s="1"/>
  <c r="K187" i="1"/>
  <c r="K186" i="1"/>
  <c r="G186" i="1"/>
  <c r="H186" i="1" s="1"/>
  <c r="K181" i="1"/>
  <c r="G181" i="1"/>
  <c r="H181" i="1" s="1"/>
  <c r="K142" i="1"/>
  <c r="K177" i="1"/>
  <c r="G177" i="1"/>
  <c r="H177" i="1" s="1"/>
  <c r="K169" i="1"/>
  <c r="G169" i="1"/>
  <c r="H169" i="1" s="1"/>
  <c r="K161" i="1"/>
  <c r="G161" i="1"/>
  <c r="H161" i="1" s="1"/>
  <c r="K153" i="1"/>
  <c r="G153" i="1"/>
  <c r="H153" i="1" s="1"/>
  <c r="K145" i="1"/>
  <c r="G145" i="1"/>
  <c r="H145" i="1" s="1"/>
  <c r="K137" i="1"/>
  <c r="G137" i="1"/>
  <c r="H137" i="1" s="1"/>
  <c r="K129" i="1"/>
  <c r="G129" i="1"/>
  <c r="H129" i="1" s="1"/>
  <c r="K166" i="1"/>
  <c r="K23" i="1"/>
  <c r="G23" i="1"/>
  <c r="H23" i="1" s="1"/>
  <c r="K22" i="1"/>
  <c r="G22" i="1"/>
  <c r="H22" i="1" s="1"/>
  <c r="B209" i="1"/>
  <c r="B210" i="1" s="1"/>
  <c r="B204" i="1"/>
  <c r="B205" i="1" s="1"/>
  <c r="B200" i="1"/>
  <c r="B201" i="1" s="1"/>
  <c r="B202" i="1" s="1"/>
  <c r="B194" i="1"/>
  <c r="B195" i="1" s="1"/>
  <c r="B196" i="1" s="1"/>
  <c r="B190" i="1"/>
  <c r="B191" i="1" s="1"/>
  <c r="B192" i="1" s="1"/>
  <c r="B185" i="1"/>
  <c r="B186" i="1" s="1"/>
  <c r="B179" i="1"/>
  <c r="B180" i="1" s="1"/>
  <c r="B181" i="1" s="1"/>
  <c r="B182" i="1" s="1"/>
  <c r="B183" i="1" s="1"/>
  <c r="B175" i="1"/>
  <c r="B176" i="1" s="1"/>
  <c r="B164" i="1"/>
  <c r="B165" i="1" s="1"/>
  <c r="B167" i="1" s="1"/>
  <c r="B168" i="1" s="1"/>
  <c r="B169" i="1" s="1"/>
  <c r="B158" i="1"/>
  <c r="B159" i="1" s="1"/>
  <c r="B160" i="1" s="1"/>
  <c r="B161" i="1" s="1"/>
  <c r="B162" i="1" s="1"/>
  <c r="B143" i="1"/>
  <c r="B144" i="1" s="1"/>
  <c r="B145" i="1" s="1"/>
  <c r="B146" i="1" s="1"/>
  <c r="B147" i="1" s="1"/>
  <c r="B148" i="1" s="1"/>
  <c r="B149" i="1" s="1"/>
  <c r="B150" i="1" s="1"/>
  <c r="B151" i="1" s="1"/>
  <c r="B153" i="1" s="1"/>
  <c r="B135" i="1"/>
  <c r="B136" i="1" s="1"/>
  <c r="B137" i="1" s="1"/>
  <c r="B138" i="1" s="1"/>
  <c r="B140" i="1" s="1"/>
  <c r="B141" i="1" s="1"/>
  <c r="B132" i="1"/>
  <c r="B124" i="1"/>
  <c r="B125" i="1" s="1"/>
  <c r="B126" i="1" s="1"/>
  <c r="B127" i="1" s="1"/>
  <c r="B128" i="1" s="1"/>
  <c r="B129" i="1" s="1"/>
  <c r="B130" i="1" s="1"/>
  <c r="B336" i="1" l="1"/>
  <c r="C275" i="1"/>
  <c r="B155" i="1"/>
  <c r="B187" i="1"/>
  <c r="B197" i="1"/>
  <c r="B170" i="1"/>
  <c r="B172" i="1" s="1"/>
  <c r="B173" i="1" s="1"/>
  <c r="B177" i="1" s="1"/>
  <c r="B133" i="1"/>
  <c r="B206" i="1"/>
  <c r="C77" i="1"/>
  <c r="D77" i="1" s="1"/>
  <c r="E77" i="1" s="1"/>
  <c r="C81" i="1"/>
  <c r="D81" i="1" s="1"/>
  <c r="E81" i="1" s="1"/>
  <c r="G81" i="1" s="1"/>
  <c r="H81" i="1" s="1"/>
  <c r="C91" i="1"/>
  <c r="D91" i="1" s="1"/>
  <c r="E91" i="1" s="1"/>
  <c r="C97" i="1"/>
  <c r="D97" i="1" s="1"/>
  <c r="E97" i="1" s="1"/>
  <c r="C86" i="1"/>
  <c r="D86" i="1" s="1"/>
  <c r="E86" i="1" s="1"/>
  <c r="G86" i="1" s="1"/>
  <c r="H86" i="1" s="1"/>
  <c r="C105" i="1"/>
  <c r="D105" i="1" s="1"/>
  <c r="E105" i="1" s="1"/>
  <c r="C109" i="1"/>
  <c r="D109" i="1" s="1"/>
  <c r="E109" i="1" s="1"/>
  <c r="C115" i="1"/>
  <c r="D115" i="1" s="1"/>
  <c r="E115" i="1" s="1"/>
  <c r="C68" i="1"/>
  <c r="D68" i="1" s="1"/>
  <c r="E68" i="1" s="1"/>
  <c r="B78" i="1"/>
  <c r="C78" i="1" s="1"/>
  <c r="D78" i="1" s="1"/>
  <c r="E78" i="1" s="1"/>
  <c r="B116" i="1"/>
  <c r="B117" i="1" s="1"/>
  <c r="B110" i="1"/>
  <c r="B106" i="1"/>
  <c r="C106" i="1" s="1"/>
  <c r="D106" i="1" s="1"/>
  <c r="E106" i="1" s="1"/>
  <c r="B87" i="1"/>
  <c r="B88" i="1" s="1"/>
  <c r="B98" i="1"/>
  <c r="B99" i="1" s="1"/>
  <c r="B92" i="1"/>
  <c r="C92" i="1" s="1"/>
  <c r="D92" i="1" s="1"/>
  <c r="E92" i="1" s="1"/>
  <c r="B82" i="1"/>
  <c r="B83" i="1" s="1"/>
  <c r="B79" i="1"/>
  <c r="C79" i="1" s="1"/>
  <c r="D79" i="1" s="1"/>
  <c r="E79" i="1" s="1"/>
  <c r="B69" i="1"/>
  <c r="C69" i="1" s="1"/>
  <c r="D69" i="1" s="1"/>
  <c r="E69" i="1" s="1"/>
  <c r="C336" i="1" l="1"/>
  <c r="B337" i="1"/>
  <c r="C337" i="1" s="1"/>
  <c r="C88" i="1"/>
  <c r="D88" i="1" s="1"/>
  <c r="E88" i="1" s="1"/>
  <c r="B156" i="1"/>
  <c r="B178" i="1" s="1"/>
  <c r="B188" i="1" s="1"/>
  <c r="B198" i="1" s="1"/>
  <c r="B207" i="1" s="1"/>
  <c r="B211" i="1" s="1"/>
  <c r="C82" i="1"/>
  <c r="D82" i="1" s="1"/>
  <c r="E82" i="1" s="1"/>
  <c r="K82" i="1" s="1"/>
  <c r="C87" i="1"/>
  <c r="D87" i="1" s="1"/>
  <c r="E87" i="1" s="1"/>
  <c r="K87" i="1" s="1"/>
  <c r="B107" i="1"/>
  <c r="C107" i="1" s="1"/>
  <c r="D107" i="1" s="1"/>
  <c r="E107" i="1" s="1"/>
  <c r="K107" i="1" s="1"/>
  <c r="B93" i="1"/>
  <c r="C116" i="1"/>
  <c r="D116" i="1" s="1"/>
  <c r="E116" i="1" s="1"/>
  <c r="K116" i="1" s="1"/>
  <c r="K78" i="1"/>
  <c r="G78" i="1"/>
  <c r="H78" i="1" s="1"/>
  <c r="G68" i="1"/>
  <c r="H68" i="1" s="1"/>
  <c r="K68" i="1"/>
  <c r="G115" i="1"/>
  <c r="H115" i="1" s="1"/>
  <c r="K115" i="1"/>
  <c r="K109" i="1"/>
  <c r="G109" i="1"/>
  <c r="H109" i="1" s="1"/>
  <c r="K105" i="1"/>
  <c r="G105" i="1"/>
  <c r="H105" i="1" s="1"/>
  <c r="K79" i="1"/>
  <c r="G79" i="1"/>
  <c r="H79" i="1" s="1"/>
  <c r="K106" i="1"/>
  <c r="G106" i="1"/>
  <c r="H106" i="1" s="1"/>
  <c r="K91" i="1"/>
  <c r="G91" i="1"/>
  <c r="H91" i="1" s="1"/>
  <c r="K69" i="1"/>
  <c r="G69" i="1"/>
  <c r="H69" i="1" s="1"/>
  <c r="C99" i="1"/>
  <c r="D99" i="1" s="1"/>
  <c r="E99" i="1" s="1"/>
  <c r="C117" i="1"/>
  <c r="D117" i="1" s="1"/>
  <c r="E117" i="1" s="1"/>
  <c r="B118" i="1"/>
  <c r="K77" i="1"/>
  <c r="G77" i="1"/>
  <c r="H77" i="1" s="1"/>
  <c r="G92" i="1"/>
  <c r="H92" i="1" s="1"/>
  <c r="K92" i="1"/>
  <c r="K97" i="1"/>
  <c r="G97" i="1"/>
  <c r="H97" i="1" s="1"/>
  <c r="C83" i="1"/>
  <c r="D83" i="1" s="1"/>
  <c r="E83" i="1" s="1"/>
  <c r="B80" i="1"/>
  <c r="C80" i="1" s="1"/>
  <c r="D80" i="1" s="1"/>
  <c r="E80" i="1" s="1"/>
  <c r="C110" i="1"/>
  <c r="D110" i="1" s="1"/>
  <c r="E110" i="1" s="1"/>
  <c r="K86" i="1"/>
  <c r="K81" i="1"/>
  <c r="B70" i="1"/>
  <c r="C98" i="1"/>
  <c r="D98" i="1" s="1"/>
  <c r="E98" i="1" s="1"/>
  <c r="C12" i="1"/>
  <c r="D12" i="1" s="1"/>
  <c r="E12" i="1" s="1"/>
  <c r="C16" i="1"/>
  <c r="D16" i="1" s="1"/>
  <c r="E16" i="1" s="1"/>
  <c r="C26" i="1"/>
  <c r="D26" i="1" s="1"/>
  <c r="E26" i="1" s="1"/>
  <c r="C32" i="1"/>
  <c r="D32" i="1" s="1"/>
  <c r="E32" i="1" s="1"/>
  <c r="C40" i="1"/>
  <c r="D40" i="1" s="1"/>
  <c r="E40" i="1" s="1"/>
  <c r="C44" i="1"/>
  <c r="D44" i="1" s="1"/>
  <c r="E44" i="1" s="1"/>
  <c r="C52" i="1"/>
  <c r="D52" i="1" s="1"/>
  <c r="E52" i="1" s="1"/>
  <c r="C3" i="1"/>
  <c r="D3" i="1" s="1"/>
  <c r="E3" i="1" s="1"/>
  <c r="B53" i="1"/>
  <c r="B54" i="1" s="1"/>
  <c r="B55" i="1" s="1"/>
  <c r="C55" i="1" s="1"/>
  <c r="D55" i="1" s="1"/>
  <c r="E55" i="1" s="1"/>
  <c r="B45" i="1"/>
  <c r="C45" i="1" s="1"/>
  <c r="D45" i="1" s="1"/>
  <c r="E45" i="1" s="1"/>
  <c r="B41" i="1"/>
  <c r="B42" i="1" s="1"/>
  <c r="B43" i="1" s="1"/>
  <c r="C43" i="1" s="1"/>
  <c r="D43" i="1" s="1"/>
  <c r="E43" i="1" s="1"/>
  <c r="B33" i="1"/>
  <c r="B34" i="1" s="1"/>
  <c r="C34" i="1" s="1"/>
  <c r="D34" i="1" s="1"/>
  <c r="E34" i="1" s="1"/>
  <c r="B27" i="1"/>
  <c r="C27" i="1" s="1"/>
  <c r="D27" i="1" s="1"/>
  <c r="E27" i="1" s="1"/>
  <c r="B17" i="1"/>
  <c r="B18" i="1" s="1"/>
  <c r="B19" i="1" s="1"/>
  <c r="C19" i="1" s="1"/>
  <c r="D19" i="1" s="1"/>
  <c r="E19" i="1" s="1"/>
  <c r="B13" i="1"/>
  <c r="B14" i="1" s="1"/>
  <c r="B15" i="1" s="1"/>
  <c r="C15" i="1" s="1"/>
  <c r="D15" i="1" s="1"/>
  <c r="E15" i="1" s="1"/>
  <c r="B4" i="1"/>
  <c r="C4" i="1" s="1"/>
  <c r="D4" i="1" s="1"/>
  <c r="E4" i="1" s="1"/>
  <c r="K88" i="1" l="1"/>
  <c r="G88" i="1"/>
  <c r="H88" i="1" s="1"/>
  <c r="B108" i="1"/>
  <c r="C108" i="1" s="1"/>
  <c r="D108" i="1" s="1"/>
  <c r="E108" i="1" s="1"/>
  <c r="K108" i="1" s="1"/>
  <c r="G116" i="1"/>
  <c r="H116" i="1" s="1"/>
  <c r="G87" i="1"/>
  <c r="H87" i="1" s="1"/>
  <c r="G82" i="1"/>
  <c r="H82" i="1" s="1"/>
  <c r="G107" i="1"/>
  <c r="H107" i="1" s="1"/>
  <c r="C33" i="1"/>
  <c r="D33" i="1" s="1"/>
  <c r="E33" i="1" s="1"/>
  <c r="G33" i="1" s="1"/>
  <c r="H33" i="1" s="1"/>
  <c r="C93" i="1"/>
  <c r="D93" i="1" s="1"/>
  <c r="E93" i="1" s="1"/>
  <c r="B94" i="1"/>
  <c r="G4" i="1"/>
  <c r="H4" i="1" s="1"/>
  <c r="K4" i="1"/>
  <c r="G27" i="1"/>
  <c r="H27" i="1" s="1"/>
  <c r="K27" i="1"/>
  <c r="K99" i="1"/>
  <c r="G99" i="1"/>
  <c r="H99" i="1" s="1"/>
  <c r="G34" i="1"/>
  <c r="H34" i="1" s="1"/>
  <c r="K34" i="1"/>
  <c r="G52" i="1"/>
  <c r="H52" i="1" s="1"/>
  <c r="K52" i="1"/>
  <c r="G32" i="1"/>
  <c r="H32" i="1" s="1"/>
  <c r="K32" i="1"/>
  <c r="G44" i="1"/>
  <c r="H44" i="1" s="1"/>
  <c r="K44" i="1"/>
  <c r="G26" i="1"/>
  <c r="H26" i="1" s="1"/>
  <c r="K26" i="1"/>
  <c r="G55" i="1"/>
  <c r="H55" i="1" s="1"/>
  <c r="K55" i="1"/>
  <c r="C42" i="1"/>
  <c r="D42" i="1" s="1"/>
  <c r="E42" i="1" s="1"/>
  <c r="G16" i="1"/>
  <c r="H16" i="1" s="1"/>
  <c r="K16" i="1"/>
  <c r="C41" i="1"/>
  <c r="D41" i="1" s="1"/>
  <c r="E41" i="1" s="1"/>
  <c r="G12" i="1"/>
  <c r="H12" i="1" s="1"/>
  <c r="K12" i="1"/>
  <c r="G110" i="1"/>
  <c r="H110" i="1" s="1"/>
  <c r="K110" i="1"/>
  <c r="B5" i="1"/>
  <c r="B6" i="1" s="1"/>
  <c r="B7" i="1" s="1"/>
  <c r="B8" i="1" s="1"/>
  <c r="B9" i="1" s="1"/>
  <c r="B10" i="1" s="1"/>
  <c r="B11" i="1" s="1"/>
  <c r="C11" i="1" s="1"/>
  <c r="D11" i="1" s="1"/>
  <c r="E11" i="1" s="1"/>
  <c r="G40" i="1"/>
  <c r="H40" i="1" s="1"/>
  <c r="K40" i="1"/>
  <c r="G80" i="1"/>
  <c r="H80" i="1" s="1"/>
  <c r="K80" i="1"/>
  <c r="G45" i="1"/>
  <c r="H45" i="1" s="1"/>
  <c r="K45" i="1"/>
  <c r="K98" i="1"/>
  <c r="G98" i="1"/>
  <c r="H98" i="1" s="1"/>
  <c r="B119" i="1"/>
  <c r="C119" i="1" s="1"/>
  <c r="D119" i="1" s="1"/>
  <c r="E119" i="1" s="1"/>
  <c r="C118" i="1"/>
  <c r="D118" i="1" s="1"/>
  <c r="E118" i="1" s="1"/>
  <c r="G43" i="1"/>
  <c r="H43" i="1" s="1"/>
  <c r="K43" i="1"/>
  <c r="G15" i="1"/>
  <c r="H15" i="1" s="1"/>
  <c r="K15" i="1"/>
  <c r="G19" i="1"/>
  <c r="H19" i="1" s="1"/>
  <c r="K19" i="1"/>
  <c r="G3" i="1"/>
  <c r="H3" i="1" s="1"/>
  <c r="K3" i="1"/>
  <c r="C70" i="1"/>
  <c r="D70" i="1" s="1"/>
  <c r="E70" i="1" s="1"/>
  <c r="B71" i="1"/>
  <c r="G83" i="1"/>
  <c r="H83" i="1" s="1"/>
  <c r="K83" i="1"/>
  <c r="B84" i="1"/>
  <c r="K117" i="1"/>
  <c r="G117" i="1"/>
  <c r="H117" i="1" s="1"/>
  <c r="B28" i="1"/>
  <c r="C54" i="1"/>
  <c r="D54" i="1" s="1"/>
  <c r="E54" i="1" s="1"/>
  <c r="C53" i="1"/>
  <c r="D53" i="1" s="1"/>
  <c r="E53" i="1" s="1"/>
  <c r="C18" i="1"/>
  <c r="D18" i="1" s="1"/>
  <c r="E18" i="1" s="1"/>
  <c r="C14" i="1"/>
  <c r="D14" i="1" s="1"/>
  <c r="E14" i="1" s="1"/>
  <c r="C17" i="1"/>
  <c r="D17" i="1" s="1"/>
  <c r="E17" i="1" s="1"/>
  <c r="C13" i="1"/>
  <c r="D13" i="1" s="1"/>
  <c r="E13" i="1" s="1"/>
  <c r="B46" i="1"/>
  <c r="B20" i="1"/>
  <c r="G108" i="1" l="1"/>
  <c r="H108" i="1" s="1"/>
  <c r="B111" i="1"/>
  <c r="C111" i="1" s="1"/>
  <c r="D111" i="1" s="1"/>
  <c r="E111" i="1" s="1"/>
  <c r="G111" i="1" s="1"/>
  <c r="H111" i="1" s="1"/>
  <c r="K33" i="1"/>
  <c r="K93" i="1"/>
  <c r="G93" i="1"/>
  <c r="H93" i="1" s="1"/>
  <c r="C5" i="1"/>
  <c r="D5" i="1" s="1"/>
  <c r="E5" i="1" s="1"/>
  <c r="G5" i="1" s="1"/>
  <c r="H5" i="1" s="1"/>
  <c r="C94" i="1"/>
  <c r="D94" i="1" s="1"/>
  <c r="E94" i="1" s="1"/>
  <c r="B95" i="1"/>
  <c r="G11" i="1"/>
  <c r="H11" i="1" s="1"/>
  <c r="K11" i="1"/>
  <c r="C7" i="1"/>
  <c r="D7" i="1" s="1"/>
  <c r="E7" i="1" s="1"/>
  <c r="G53" i="1"/>
  <c r="H53" i="1" s="1"/>
  <c r="K53" i="1"/>
  <c r="C6" i="1"/>
  <c r="D6" i="1" s="1"/>
  <c r="E6" i="1" s="1"/>
  <c r="G54" i="1"/>
  <c r="H54" i="1" s="1"/>
  <c r="K54" i="1"/>
  <c r="C71" i="1"/>
  <c r="D71" i="1" s="1"/>
  <c r="E71" i="1" s="1"/>
  <c r="B72" i="1"/>
  <c r="K118" i="1"/>
  <c r="G118" i="1"/>
  <c r="H118" i="1" s="1"/>
  <c r="G42" i="1"/>
  <c r="H42" i="1" s="1"/>
  <c r="K42" i="1"/>
  <c r="C84" i="1"/>
  <c r="D84" i="1" s="1"/>
  <c r="E84" i="1" s="1"/>
  <c r="G17" i="1"/>
  <c r="H17" i="1" s="1"/>
  <c r="K17" i="1"/>
  <c r="C10" i="1"/>
  <c r="D10" i="1" s="1"/>
  <c r="E10" i="1" s="1"/>
  <c r="G119" i="1"/>
  <c r="H119" i="1" s="1"/>
  <c r="K119" i="1"/>
  <c r="C8" i="1"/>
  <c r="D8" i="1" s="1"/>
  <c r="E8" i="1" s="1"/>
  <c r="G14" i="1"/>
  <c r="H14" i="1" s="1"/>
  <c r="K14" i="1"/>
  <c r="G41" i="1"/>
  <c r="H41" i="1" s="1"/>
  <c r="K41" i="1"/>
  <c r="C9" i="1"/>
  <c r="D9" i="1" s="1"/>
  <c r="E9" i="1" s="1"/>
  <c r="G13" i="1"/>
  <c r="H13" i="1" s="1"/>
  <c r="K13" i="1"/>
  <c r="K70" i="1"/>
  <c r="G70" i="1"/>
  <c r="H70" i="1" s="1"/>
  <c r="G18" i="1"/>
  <c r="H18" i="1" s="1"/>
  <c r="K18" i="1"/>
  <c r="B21" i="1"/>
  <c r="C20" i="1"/>
  <c r="D20" i="1" s="1"/>
  <c r="E20" i="1" s="1"/>
  <c r="B47" i="1"/>
  <c r="C46" i="1"/>
  <c r="D46" i="1" s="1"/>
  <c r="E46" i="1" s="1"/>
  <c r="B29" i="1"/>
  <c r="C28" i="1"/>
  <c r="D28" i="1" s="1"/>
  <c r="E28" i="1" s="1"/>
  <c r="K111" i="1" l="1"/>
  <c r="K5" i="1"/>
  <c r="C95" i="1"/>
  <c r="D95" i="1" s="1"/>
  <c r="E95" i="1" s="1"/>
  <c r="B96" i="1"/>
  <c r="G94" i="1"/>
  <c r="H94" i="1" s="1"/>
  <c r="K94" i="1"/>
  <c r="C21" i="1"/>
  <c r="D21" i="1" s="1"/>
  <c r="E21" i="1" s="1"/>
  <c r="G21" i="1" s="1"/>
  <c r="H21" i="1" s="1"/>
  <c r="B24" i="1"/>
  <c r="G9" i="1"/>
  <c r="H9" i="1" s="1"/>
  <c r="K9" i="1"/>
  <c r="G10" i="1"/>
  <c r="H10" i="1" s="1"/>
  <c r="K10" i="1"/>
  <c r="G28" i="1"/>
  <c r="H28" i="1" s="1"/>
  <c r="K28" i="1"/>
  <c r="B73" i="1"/>
  <c r="C72" i="1"/>
  <c r="D72" i="1" s="1"/>
  <c r="E72" i="1" s="1"/>
  <c r="G46" i="1"/>
  <c r="H46" i="1" s="1"/>
  <c r="K46" i="1"/>
  <c r="K84" i="1"/>
  <c r="G84" i="1"/>
  <c r="H84" i="1" s="1"/>
  <c r="K71" i="1"/>
  <c r="G71" i="1"/>
  <c r="H71" i="1" s="1"/>
  <c r="G7" i="1"/>
  <c r="H7" i="1" s="1"/>
  <c r="K7" i="1"/>
  <c r="G6" i="1"/>
  <c r="H6" i="1" s="1"/>
  <c r="K6" i="1"/>
  <c r="G8" i="1"/>
  <c r="H8" i="1" s="1"/>
  <c r="K8" i="1"/>
  <c r="G20" i="1"/>
  <c r="H20" i="1" s="1"/>
  <c r="K20" i="1"/>
  <c r="B30" i="1"/>
  <c r="C29" i="1"/>
  <c r="D29" i="1" s="1"/>
  <c r="E29" i="1" s="1"/>
  <c r="C47" i="1"/>
  <c r="D47" i="1" s="1"/>
  <c r="E47" i="1" s="1"/>
  <c r="B48" i="1"/>
  <c r="C48" i="1" s="1"/>
  <c r="D48" i="1" s="1"/>
  <c r="E48" i="1" s="1"/>
  <c r="K95" i="1" l="1"/>
  <c r="G95" i="1"/>
  <c r="H95" i="1" s="1"/>
  <c r="C96" i="1"/>
  <c r="D96" i="1" s="1"/>
  <c r="E96" i="1" s="1"/>
  <c r="B100" i="1"/>
  <c r="C100" i="1" s="1"/>
  <c r="D100" i="1" s="1"/>
  <c r="E100" i="1" s="1"/>
  <c r="K21" i="1"/>
  <c r="C24" i="1"/>
  <c r="D24" i="1" s="1"/>
  <c r="E24" i="1" s="1"/>
  <c r="B25" i="1"/>
  <c r="C25" i="1" s="1"/>
  <c r="D25" i="1" s="1"/>
  <c r="E25" i="1" s="1"/>
  <c r="G48" i="1"/>
  <c r="H48" i="1" s="1"/>
  <c r="K48" i="1"/>
  <c r="K72" i="1"/>
  <c r="G72" i="1"/>
  <c r="H72" i="1" s="1"/>
  <c r="B74" i="1"/>
  <c r="C73" i="1"/>
  <c r="D73" i="1" s="1"/>
  <c r="E73" i="1" s="1"/>
  <c r="G47" i="1"/>
  <c r="H47" i="1" s="1"/>
  <c r="K47" i="1"/>
  <c r="G29" i="1"/>
  <c r="H29" i="1" s="1"/>
  <c r="K29" i="1"/>
  <c r="B31" i="1"/>
  <c r="C30" i="1"/>
  <c r="D30" i="1" s="1"/>
  <c r="E30" i="1" s="1"/>
  <c r="K100" i="1" l="1"/>
  <c r="G100" i="1"/>
  <c r="H100" i="1" s="1"/>
  <c r="G96" i="1"/>
  <c r="H96" i="1" s="1"/>
  <c r="K96" i="1"/>
  <c r="K25" i="1"/>
  <c r="G25" i="1"/>
  <c r="H25" i="1" s="1"/>
  <c r="K24" i="1"/>
  <c r="G24" i="1"/>
  <c r="H24" i="1" s="1"/>
  <c r="G73" i="1"/>
  <c r="H73" i="1" s="1"/>
  <c r="K73" i="1"/>
  <c r="G30" i="1"/>
  <c r="H30" i="1" s="1"/>
  <c r="K30" i="1"/>
  <c r="B75" i="1"/>
  <c r="C74" i="1"/>
  <c r="D74" i="1" s="1"/>
  <c r="E74" i="1" s="1"/>
  <c r="C31" i="1"/>
  <c r="D31" i="1" s="1"/>
  <c r="E31" i="1" s="1"/>
  <c r="B35" i="1"/>
  <c r="B36" i="1" s="1"/>
  <c r="B37" i="1" l="1"/>
  <c r="C36" i="1"/>
  <c r="D36" i="1" s="1"/>
  <c r="E36" i="1" s="1"/>
  <c r="G74" i="1"/>
  <c r="H74" i="1" s="1"/>
  <c r="K74" i="1"/>
  <c r="G31" i="1"/>
  <c r="H31" i="1" s="1"/>
  <c r="K31" i="1"/>
  <c r="C75" i="1"/>
  <c r="D75" i="1" s="1"/>
  <c r="E75" i="1" s="1"/>
  <c r="B76" i="1"/>
  <c r="B85" i="1" s="1"/>
  <c r="C35" i="1"/>
  <c r="D35" i="1" s="1"/>
  <c r="E35" i="1" s="1"/>
  <c r="C85" i="1" l="1"/>
  <c r="D85" i="1" s="1"/>
  <c r="E85" i="1" s="1"/>
  <c r="B89" i="1"/>
  <c r="B38" i="1"/>
  <c r="C37" i="1"/>
  <c r="D37" i="1" s="1"/>
  <c r="E37" i="1" s="1"/>
  <c r="K36" i="1"/>
  <c r="G36" i="1"/>
  <c r="H36" i="1" s="1"/>
  <c r="G75" i="1"/>
  <c r="H75" i="1" s="1"/>
  <c r="K75" i="1"/>
  <c r="G35" i="1"/>
  <c r="H35" i="1" s="1"/>
  <c r="K35" i="1"/>
  <c r="C76" i="1"/>
  <c r="D76" i="1" s="1"/>
  <c r="E76" i="1" s="1"/>
  <c r="C89" i="1" l="1"/>
  <c r="D89" i="1" s="1"/>
  <c r="E89" i="1" s="1"/>
  <c r="B90" i="1"/>
  <c r="K85" i="1"/>
  <c r="G85" i="1"/>
  <c r="H85" i="1" s="1"/>
  <c r="B39" i="1"/>
  <c r="C38" i="1"/>
  <c r="D38" i="1" s="1"/>
  <c r="E38" i="1" s="1"/>
  <c r="K37" i="1"/>
  <c r="G37" i="1"/>
  <c r="H37" i="1" s="1"/>
  <c r="G76" i="1"/>
  <c r="H76" i="1" s="1"/>
  <c r="K76" i="1"/>
  <c r="C90" i="1" l="1"/>
  <c r="D90" i="1" s="1"/>
  <c r="E90" i="1" s="1"/>
  <c r="B101" i="1"/>
  <c r="K89" i="1"/>
  <c r="G89" i="1"/>
  <c r="H89" i="1" s="1"/>
  <c r="G38" i="1"/>
  <c r="H38" i="1" s="1"/>
  <c r="K38" i="1"/>
  <c r="B49" i="1"/>
  <c r="C39" i="1"/>
  <c r="D39" i="1" s="1"/>
  <c r="E39" i="1" s="1"/>
  <c r="B102" i="1" l="1"/>
  <c r="C101" i="1"/>
  <c r="D101" i="1" s="1"/>
  <c r="E101" i="1" s="1"/>
  <c r="G90" i="1"/>
  <c r="H90" i="1" s="1"/>
  <c r="K90" i="1"/>
  <c r="K39" i="1"/>
  <c r="G39" i="1"/>
  <c r="H39" i="1" s="1"/>
  <c r="B50" i="1"/>
  <c r="C49" i="1"/>
  <c r="D49" i="1" s="1"/>
  <c r="E49" i="1" s="1"/>
  <c r="G101" i="1" l="1"/>
  <c r="H101" i="1" s="1"/>
  <c r="K101" i="1"/>
  <c r="B103" i="1"/>
  <c r="C102" i="1"/>
  <c r="D102" i="1" s="1"/>
  <c r="E102" i="1" s="1"/>
  <c r="K49" i="1"/>
  <c r="G49" i="1"/>
  <c r="H49" i="1" s="1"/>
  <c r="C50" i="1"/>
  <c r="D50" i="1" s="1"/>
  <c r="E50" i="1" s="1"/>
  <c r="B51" i="1"/>
  <c r="B104" i="1" l="1"/>
  <c r="C103" i="1"/>
  <c r="D103" i="1" s="1"/>
  <c r="E103" i="1" s="1"/>
  <c r="G102" i="1"/>
  <c r="H102" i="1" s="1"/>
  <c r="K102" i="1"/>
  <c r="C51" i="1"/>
  <c r="D51" i="1" s="1"/>
  <c r="E51" i="1" s="1"/>
  <c r="B56" i="1"/>
  <c r="C56" i="1" s="1"/>
  <c r="D56" i="1" s="1"/>
  <c r="E56" i="1" s="1"/>
  <c r="K50" i="1"/>
  <c r="G50" i="1"/>
  <c r="H50" i="1" s="1"/>
  <c r="G103" i="1" l="1"/>
  <c r="H103" i="1" s="1"/>
  <c r="K103" i="1"/>
  <c r="C104" i="1"/>
  <c r="D104" i="1" s="1"/>
  <c r="E104" i="1" s="1"/>
  <c r="B112" i="1"/>
  <c r="G51" i="1"/>
  <c r="H51" i="1" s="1"/>
  <c r="K51" i="1"/>
  <c r="K56" i="1"/>
  <c r="G56" i="1"/>
  <c r="H56" i="1" s="1"/>
  <c r="B113" i="1" l="1"/>
  <c r="C112" i="1"/>
  <c r="D112" i="1" s="1"/>
  <c r="E112" i="1" s="1"/>
  <c r="K104" i="1"/>
  <c r="G104" i="1"/>
  <c r="H104" i="1" s="1"/>
  <c r="K112" i="1" l="1"/>
  <c r="G112" i="1"/>
  <c r="H112" i="1" s="1"/>
  <c r="B114" i="1"/>
  <c r="C113" i="1"/>
  <c r="D113" i="1" s="1"/>
  <c r="E113" i="1" s="1"/>
  <c r="K113" i="1" l="1"/>
  <c r="G113" i="1"/>
  <c r="H113" i="1" s="1"/>
  <c r="B120" i="1"/>
  <c r="C114" i="1"/>
  <c r="D114" i="1" s="1"/>
  <c r="E114" i="1" s="1"/>
  <c r="C120" i="1" l="1"/>
  <c r="D120" i="1" s="1"/>
  <c r="E120" i="1" s="1"/>
  <c r="K114" i="1"/>
  <c r="G114" i="1"/>
  <c r="H114" i="1" s="1"/>
  <c r="K120" i="1" l="1"/>
  <c r="G120" i="1"/>
  <c r="H120" i="1" s="1"/>
</calcChain>
</file>

<file path=xl/sharedStrings.xml><?xml version="1.0" encoding="utf-8"?>
<sst xmlns="http://schemas.openxmlformats.org/spreadsheetml/2006/main" count="735" uniqueCount="385">
  <si>
    <t>Odcinek rurociągu</t>
  </si>
  <si>
    <t>Przenoszona moc (kW)</t>
  </si>
  <si>
    <t>Przepływ wody (m3/h)</t>
  </si>
  <si>
    <t>Przepływ wody (m3/s)</t>
  </si>
  <si>
    <t>F (m2)</t>
  </si>
  <si>
    <t>PIĘTRO I</t>
  </si>
  <si>
    <r>
      <t>V</t>
    </r>
    <r>
      <rPr>
        <b/>
        <vertAlign val="subscript"/>
        <sz val="8"/>
        <color theme="1"/>
        <rFont val="Arial"/>
        <family val="2"/>
        <charset val="238"/>
      </rPr>
      <t>zał.</t>
    </r>
    <r>
      <rPr>
        <b/>
        <sz val="8"/>
        <color theme="1"/>
        <rFont val="Arial"/>
        <family val="2"/>
        <charset val="238"/>
      </rPr>
      <t>(m/s)</t>
    </r>
  </si>
  <si>
    <r>
      <t>d</t>
    </r>
    <r>
      <rPr>
        <b/>
        <vertAlign val="subscript"/>
        <sz val="8"/>
        <color theme="1"/>
        <rFont val="Arial"/>
        <family val="2"/>
        <charset val="238"/>
      </rPr>
      <t>obl.</t>
    </r>
    <r>
      <rPr>
        <b/>
        <sz val="8"/>
        <color theme="1"/>
        <rFont val="Arial"/>
        <family val="2"/>
        <charset val="238"/>
      </rPr>
      <t xml:space="preserve"> (m)</t>
    </r>
  </si>
  <si>
    <r>
      <t>d</t>
    </r>
    <r>
      <rPr>
        <b/>
        <vertAlign val="subscript"/>
        <sz val="8"/>
        <color theme="1"/>
        <rFont val="Arial"/>
        <family val="2"/>
        <charset val="238"/>
      </rPr>
      <t>dob.</t>
    </r>
    <r>
      <rPr>
        <b/>
        <sz val="8"/>
        <color theme="1"/>
        <rFont val="Arial"/>
        <family val="2"/>
        <charset val="238"/>
      </rPr>
      <t xml:space="preserve"> (mm)</t>
    </r>
  </si>
  <si>
    <r>
      <t>F</t>
    </r>
    <r>
      <rPr>
        <b/>
        <vertAlign val="subscript"/>
        <sz val="8"/>
        <color theme="1"/>
        <rFont val="Arial"/>
        <family val="2"/>
        <charset val="238"/>
      </rPr>
      <t>wew. rury</t>
    </r>
    <r>
      <rPr>
        <b/>
        <sz val="8"/>
        <color theme="1"/>
        <rFont val="Arial"/>
        <family val="2"/>
        <charset val="238"/>
      </rPr>
      <t xml:space="preserve"> (m</t>
    </r>
    <r>
      <rPr>
        <b/>
        <vertAlign val="superscript"/>
        <sz val="8"/>
        <color theme="1"/>
        <rFont val="Arial"/>
        <family val="2"/>
        <charset val="238"/>
      </rPr>
      <t>2</t>
    </r>
    <r>
      <rPr>
        <b/>
        <sz val="8"/>
        <color theme="1"/>
        <rFont val="Arial"/>
        <family val="2"/>
        <charset val="238"/>
      </rPr>
      <t>)</t>
    </r>
  </si>
  <si>
    <r>
      <t>V</t>
    </r>
    <r>
      <rPr>
        <b/>
        <vertAlign val="subscript"/>
        <sz val="8"/>
        <color theme="1"/>
        <rFont val="Arial"/>
        <family val="2"/>
        <charset val="238"/>
      </rPr>
      <t xml:space="preserve">obl. </t>
    </r>
    <r>
      <rPr>
        <b/>
        <sz val="8"/>
        <color theme="1"/>
        <rFont val="Arial"/>
        <family val="2"/>
        <charset val="238"/>
      </rPr>
      <t>(m/s)</t>
    </r>
  </si>
  <si>
    <t>Przepływ masowy wody (kg/h)</t>
  </si>
  <si>
    <t>DN</t>
  </si>
  <si>
    <t>18,0 x 1.0</t>
  </si>
  <si>
    <t>22,0 x 1,0</t>
  </si>
  <si>
    <t>42,0 x 1,5</t>
  </si>
  <si>
    <t>54,0 x 1,5</t>
  </si>
  <si>
    <t>PIĘTRO II</t>
  </si>
  <si>
    <t>P2.2-P2.3</t>
  </si>
  <si>
    <t>P2.1-P2.2</t>
  </si>
  <si>
    <t>P2.3-P2.4</t>
  </si>
  <si>
    <t>P2.4-P2.5</t>
  </si>
  <si>
    <t>P2.5-P2.6</t>
  </si>
  <si>
    <t>P2.6-P2.7</t>
  </si>
  <si>
    <t>P2.7-P2.8</t>
  </si>
  <si>
    <t>P2.8-P2.9</t>
  </si>
  <si>
    <t>P2.9-P2.10</t>
  </si>
  <si>
    <t>P2.11-P2.12</t>
  </si>
  <si>
    <t>P2.12-P2.13</t>
  </si>
  <si>
    <t>P2.13-P2.14</t>
  </si>
  <si>
    <t>P2.14-P2.19</t>
  </si>
  <si>
    <t>P2.15-P2.16</t>
  </si>
  <si>
    <t>P2.16-P2.17</t>
  </si>
  <si>
    <t>P2.17-P2.18</t>
  </si>
  <si>
    <t>P2.18-P2.19</t>
  </si>
  <si>
    <t>P2.10-P2.19</t>
  </si>
  <si>
    <t>P2.30-P2.31</t>
  </si>
  <si>
    <t>P2.31-P2.32</t>
  </si>
  <si>
    <t>P2.32-P2.33</t>
  </si>
  <si>
    <t>P2.33-P2.34</t>
  </si>
  <si>
    <t>P2.34-P2.35</t>
  </si>
  <si>
    <t>P2.35-P2.36</t>
  </si>
  <si>
    <t>P2.39-P2.38</t>
  </si>
  <si>
    <t>P2.38-P2.37</t>
  </si>
  <si>
    <t>P2.37-P2.36</t>
  </si>
  <si>
    <t>P2.36-P.40</t>
  </si>
  <si>
    <t>P2.20-P2.21</t>
  </si>
  <si>
    <t>P2.41-P2.42</t>
  </si>
  <si>
    <t>P2.43-P2.44</t>
  </si>
  <si>
    <t>P2.44-P2.45</t>
  </si>
  <si>
    <t>P2.49-P2.48</t>
  </si>
  <si>
    <t>P2.48-P2.47</t>
  </si>
  <si>
    <t>P2.47-P2.46</t>
  </si>
  <si>
    <t>P2.46-P2.45</t>
  </si>
  <si>
    <t>P2.45-P2.50</t>
  </si>
  <si>
    <t>P2.51-P2.52</t>
  </si>
  <si>
    <t>P2.52-P2.53</t>
  </si>
  <si>
    <t>P2.53-P2.54</t>
  </si>
  <si>
    <t>P2.54-P2.55</t>
  </si>
  <si>
    <t>P2.55-P2</t>
  </si>
  <si>
    <t>P2.42-P2.43</t>
  </si>
  <si>
    <t>28.0 x 1.2</t>
  </si>
  <si>
    <t>35.0 x 1.5</t>
  </si>
  <si>
    <t>P1.1-P1.2</t>
  </si>
  <si>
    <t>P1.2-P1.3</t>
  </si>
  <si>
    <t>P1.3-P1.4</t>
  </si>
  <si>
    <t>P1.4-P1.5</t>
  </si>
  <si>
    <t>P1.5-P1.6</t>
  </si>
  <si>
    <t>P1.6-P1.7</t>
  </si>
  <si>
    <t>P1.7-P1.8</t>
  </si>
  <si>
    <t>P1.8-P1.9</t>
  </si>
  <si>
    <t>P1.9-P1.10</t>
  </si>
  <si>
    <t>P1.11-P1.12</t>
  </si>
  <si>
    <t>P1.12-P1.13</t>
  </si>
  <si>
    <t>P1.13-P1.14</t>
  </si>
  <si>
    <t>P1.14-P1.15</t>
  </si>
  <si>
    <t>P1.16-P1.17</t>
  </si>
  <si>
    <t>P1.17-P1.18</t>
  </si>
  <si>
    <t>P1.18-P1.15</t>
  </si>
  <si>
    <t>P1.15-P1.10</t>
  </si>
  <si>
    <t>P1.19-P1.20</t>
  </si>
  <si>
    <t>P1.20-P1.21</t>
  </si>
  <si>
    <t>P1.21-P1.22</t>
  </si>
  <si>
    <t>P1.22-P1.23</t>
  </si>
  <si>
    <t>P1.23-P1.24</t>
  </si>
  <si>
    <t>P1.24-P1.25</t>
  </si>
  <si>
    <t>P1.26-P1.27</t>
  </si>
  <si>
    <t>P1.27-P1.28</t>
  </si>
  <si>
    <t>P1.28-P1.25</t>
  </si>
  <si>
    <t>P1.25-P1.29</t>
  </si>
  <si>
    <t>P1.39-P1.40</t>
  </si>
  <si>
    <t>P1.40-P1.41</t>
  </si>
  <si>
    <t>P1.30-P1.31</t>
  </si>
  <si>
    <t>P1.31-P1.32</t>
  </si>
  <si>
    <t>P1.32-P1.33</t>
  </si>
  <si>
    <t>P1.33-P1.34</t>
  </si>
  <si>
    <t>P1.36-P1.35</t>
  </si>
  <si>
    <t>P1.35-P1.34</t>
  </si>
  <si>
    <t>P1.34-P1.38</t>
  </si>
  <si>
    <t>P1.49-P1.50</t>
  </si>
  <si>
    <t>P1.50-P1.51</t>
  </si>
  <si>
    <t>P1.51-P1.52</t>
  </si>
  <si>
    <t>P1.52-P1.53</t>
  </si>
  <si>
    <t>P1.53-P1.54</t>
  </si>
  <si>
    <t>P1.54-P1</t>
  </si>
  <si>
    <t>WARSZTATY</t>
  </si>
  <si>
    <t>WYSOKI PARTER</t>
  </si>
  <si>
    <t>PW1-PW2</t>
  </si>
  <si>
    <t>PW2-PW3</t>
  </si>
  <si>
    <t>PW3-PW4</t>
  </si>
  <si>
    <t>PW4-PW5</t>
  </si>
  <si>
    <t>PW5-PW6</t>
  </si>
  <si>
    <t>PW6-PW7</t>
  </si>
  <si>
    <t>PW7-PW8</t>
  </si>
  <si>
    <t>PW8-PW11</t>
  </si>
  <si>
    <t>PW9-PW10</t>
  </si>
  <si>
    <t>PW10-PW11</t>
  </si>
  <si>
    <t>PW11-PW34</t>
  </si>
  <si>
    <t>PW12-PW13</t>
  </si>
  <si>
    <t>PW13-PW14</t>
  </si>
  <si>
    <t>PW14-PW15</t>
  </si>
  <si>
    <t>PW15-PW16</t>
  </si>
  <si>
    <t>PW16-PW17</t>
  </si>
  <si>
    <t>PW18-PW17</t>
  </si>
  <si>
    <t>PW17-PW19</t>
  </si>
  <si>
    <t>PW19-PW20</t>
  </si>
  <si>
    <t>PW33-PW32</t>
  </si>
  <si>
    <t>PW32-PW31</t>
  </si>
  <si>
    <t>PW31-PW30</t>
  </si>
  <si>
    <t>PW30-PW29</t>
  </si>
  <si>
    <t>PW29-PW28</t>
  </si>
  <si>
    <t>PW28-PW27</t>
  </si>
  <si>
    <t>PW27-PW26</t>
  </si>
  <si>
    <t>PW26-PW25</t>
  </si>
  <si>
    <t>PW25-PW24</t>
  </si>
  <si>
    <t>PW24-PW23</t>
  </si>
  <si>
    <t>PW22-PW23</t>
  </si>
  <si>
    <t>PW23-PW20</t>
  </si>
  <si>
    <t>PW21-PW20</t>
  </si>
  <si>
    <t>PW20-PW34</t>
  </si>
  <si>
    <t>PW34-PW35</t>
  </si>
  <si>
    <t>PW.51-PW52</t>
  </si>
  <si>
    <t>PW52-PW52.1</t>
  </si>
  <si>
    <t>PW53-PW52.1</t>
  </si>
  <si>
    <t>PW52.1-PW54</t>
  </si>
  <si>
    <t>PW54-PW55</t>
  </si>
  <si>
    <t>PW55-PW50</t>
  </si>
  <si>
    <t>PW43-PW44</t>
  </si>
  <si>
    <t>PW44-PW45</t>
  </si>
  <si>
    <t>PW45-PW46</t>
  </si>
  <si>
    <t>PW47-PW46</t>
  </si>
  <si>
    <t>PW46-PW48</t>
  </si>
  <si>
    <t>PW48-PW49</t>
  </si>
  <si>
    <t>PW49-PW50</t>
  </si>
  <si>
    <t>PW50-PW41</t>
  </si>
  <si>
    <t>PW42-PW41</t>
  </si>
  <si>
    <t>PW41-PW40</t>
  </si>
  <si>
    <t>PW40-PW39</t>
  </si>
  <si>
    <t>PW36-PW37</t>
  </si>
  <si>
    <t>PW37-PW38</t>
  </si>
  <si>
    <t>PW38-PW39</t>
  </si>
  <si>
    <t>PW39-PW35</t>
  </si>
  <si>
    <t>PW35-PW65</t>
  </si>
  <si>
    <t>PW56-PW57</t>
  </si>
  <si>
    <t>PW57-PW58</t>
  </si>
  <si>
    <t>PW59-PW60</t>
  </si>
  <si>
    <t>PW60-PW61</t>
  </si>
  <si>
    <t>PW62-PW63</t>
  </si>
  <si>
    <t>PW63-PW64</t>
  </si>
  <si>
    <t>PW64-PW61</t>
  </si>
  <si>
    <t>PW61-PW65</t>
  </si>
  <si>
    <t>PW65-PW66</t>
  </si>
  <si>
    <t>PW67-PW68</t>
  </si>
  <si>
    <t>PW68-PW69</t>
  </si>
  <si>
    <t>PW69-PW70</t>
  </si>
  <si>
    <t>PW70-PW71</t>
  </si>
  <si>
    <t>PW75-PW74</t>
  </si>
  <si>
    <t>PW74-PW73</t>
  </si>
  <si>
    <t>PW73-PW72</t>
  </si>
  <si>
    <t>PW72-PW71</t>
  </si>
  <si>
    <t>PW71-PW66</t>
  </si>
  <si>
    <t>PW66-PW76</t>
  </si>
  <si>
    <t>PW77-PW78</t>
  </si>
  <si>
    <t>PW78-PW79</t>
  </si>
  <si>
    <t>PW79-PW80</t>
  </si>
  <si>
    <t>PW80-PW84</t>
  </si>
  <si>
    <t>PW81-PW82</t>
  </si>
  <si>
    <t>PW82-PW83</t>
  </si>
  <si>
    <t>PW83-PW84</t>
  </si>
  <si>
    <t>PW84-PW76</t>
  </si>
  <si>
    <t>PW76-PW88</t>
  </si>
  <si>
    <t>PW85-PW86</t>
  </si>
  <si>
    <t>PW86-PW87</t>
  </si>
  <si>
    <t>PW87-PW88</t>
  </si>
  <si>
    <t>PW58-PW59</t>
  </si>
  <si>
    <t>PW88-PW</t>
  </si>
  <si>
    <t>P2.10-P2.10.1</t>
  </si>
  <si>
    <t>P2.21-P2.10.1</t>
  </si>
  <si>
    <t>P2.10.1-P2.22</t>
  </si>
  <si>
    <t>P2.22-P2.40</t>
  </si>
  <si>
    <t>P2.40-P2.23</t>
  </si>
  <si>
    <t>P2.23-P2.29</t>
  </si>
  <si>
    <t>P2.29-P2.26</t>
  </si>
  <si>
    <t>P2.26-P2.50</t>
  </si>
  <si>
    <t>P2.50-P2.27</t>
  </si>
  <si>
    <t>P2.27-P2.28</t>
  </si>
  <si>
    <t>P2.28-P2.55</t>
  </si>
  <si>
    <t>P1.10-P1.10.1</t>
  </si>
  <si>
    <t>28,0 x 1,2</t>
  </si>
  <si>
    <t>P1.41-P1.10.1</t>
  </si>
  <si>
    <t>P1.10.1-P1.42</t>
  </si>
  <si>
    <t>P1.42-P1.29</t>
  </si>
  <si>
    <t>P1.29-P1.43</t>
  </si>
  <si>
    <t>P1.48-P1.47</t>
  </si>
  <si>
    <t>P1.47-P1.38</t>
  </si>
  <si>
    <t>P1.43-P1.48</t>
  </si>
  <si>
    <t>P1.38-P1.46</t>
  </si>
  <si>
    <t>P1.46-P1.45</t>
  </si>
  <si>
    <t>P1.45-1.54</t>
  </si>
  <si>
    <t>35,0 x 1,5</t>
  </si>
  <si>
    <t>76,1 x 2,0</t>
  </si>
  <si>
    <t>PWR1-PWR2</t>
  </si>
  <si>
    <t>PWR2-PWR3</t>
  </si>
  <si>
    <t>PWR3-PWR4</t>
  </si>
  <si>
    <t>PWR4-PWR5</t>
  </si>
  <si>
    <t>PWR5-PWR6</t>
  </si>
  <si>
    <t>PWR6-PWR7</t>
  </si>
  <si>
    <t>PWR7-PWR8</t>
  </si>
  <si>
    <t>PWR8-PWR9</t>
  </si>
  <si>
    <t>PWR9-PWR10</t>
  </si>
  <si>
    <t>PWR10-PWR11</t>
  </si>
  <si>
    <t>PWR11-PWR12</t>
  </si>
  <si>
    <t>PWR17-PWR16</t>
  </si>
  <si>
    <t>PWR16-PWR13</t>
  </si>
  <si>
    <t>PWR15-PWR13</t>
  </si>
  <si>
    <t>PWR14-PWR13</t>
  </si>
  <si>
    <t>PWR13-PWR5</t>
  </si>
  <si>
    <t>PWR18-PWR19</t>
  </si>
  <si>
    <t>PWR19-PWR20</t>
  </si>
  <si>
    <t>PWR20-PWR21</t>
  </si>
  <si>
    <t>PWR21-PWR22</t>
  </si>
  <si>
    <t>PWR22-PWR26</t>
  </si>
  <si>
    <t>PWR23-PWR24</t>
  </si>
  <si>
    <t>PWR24-PWR27</t>
  </si>
  <si>
    <t>PWR27-PWR26</t>
  </si>
  <si>
    <t>PWR26-PWR12</t>
  </si>
  <si>
    <t>PWR12-PWR28</t>
  </si>
  <si>
    <t>PWR28-PWR29</t>
  </si>
  <si>
    <t>PWR29-PWR30</t>
  </si>
  <si>
    <t>PWR30-PWR31</t>
  </si>
  <si>
    <t>PWR31-PWR32</t>
  </si>
  <si>
    <t>PWR32-PWR33</t>
  </si>
  <si>
    <t>PWR33-PWR34</t>
  </si>
  <si>
    <t>PWR34-PWR35</t>
  </si>
  <si>
    <t>PWR35-PWR36</t>
  </si>
  <si>
    <t>PWR36-PWR37</t>
  </si>
  <si>
    <t>PWR37-PWR38</t>
  </si>
  <si>
    <t>PWR38-PWR39</t>
  </si>
  <si>
    <t>PWR39-PWR40</t>
  </si>
  <si>
    <t>PWR40-PWR41</t>
  </si>
  <si>
    <t>PWR41-PWR42</t>
  </si>
  <si>
    <t>PWR42-PWR43</t>
  </si>
  <si>
    <t>PWR43-PWR44</t>
  </si>
  <si>
    <t>PWR44-PWR45</t>
  </si>
  <si>
    <t>PWR45-PWR46</t>
  </si>
  <si>
    <t>PWR46-PWR47</t>
  </si>
  <si>
    <t>PWR47-PWR48</t>
  </si>
  <si>
    <t>PWR48-PWR49</t>
  </si>
  <si>
    <t>PWR49-PWR50</t>
  </si>
  <si>
    <t>PWR50-PWR51</t>
  </si>
  <si>
    <t>PWR51-PWR52</t>
  </si>
  <si>
    <t>PWR52-PWR53</t>
  </si>
  <si>
    <t>PWR53-PWR54</t>
  </si>
  <si>
    <t>PWR54-PWR55</t>
  </si>
  <si>
    <t>PWR55-PWR56</t>
  </si>
  <si>
    <t>PWR57-PWR58</t>
  </si>
  <si>
    <t>PWR58-PWR59</t>
  </si>
  <si>
    <t>PWR59-PWR60</t>
  </si>
  <si>
    <t>PWR60-PWR56</t>
  </si>
  <si>
    <t>PWR56-PWR114</t>
  </si>
  <si>
    <t>PWR114-PWR115</t>
  </si>
  <si>
    <t>PWR115-PWR116</t>
  </si>
  <si>
    <t>PWR72-PWR73</t>
  </si>
  <si>
    <t>PWR73-PWR74</t>
  </si>
  <si>
    <t>PWR74-PWR75</t>
  </si>
  <si>
    <t>PWR75-PWR76</t>
  </si>
  <si>
    <t>PWR76-PWR77</t>
  </si>
  <si>
    <t>PWR77-PWR78</t>
  </si>
  <si>
    <t>PWR78-PWR79</t>
  </si>
  <si>
    <t>PWR79-PWR80</t>
  </si>
  <si>
    <t>PWR80-PWR81</t>
  </si>
  <si>
    <t>PWR81-PWR82</t>
  </si>
  <si>
    <t>PWR82-PWR83</t>
  </si>
  <si>
    <t>PWR83-PWR71</t>
  </si>
  <si>
    <t>PWR61-PWR62</t>
  </si>
  <si>
    <t>PWR62-PWR63</t>
  </si>
  <si>
    <t>PWR63-PW64</t>
  </si>
  <si>
    <t>PWR64-PWR65</t>
  </si>
  <si>
    <t>PWR65-PWR66</t>
  </si>
  <si>
    <t>PWR66-PWR67</t>
  </si>
  <si>
    <t>PWR67-PWR68</t>
  </si>
  <si>
    <t>PWR69-PWR70</t>
  </si>
  <si>
    <t>PWR70-PWR68</t>
  </si>
  <si>
    <t>PWR68-PWR71</t>
  </si>
  <si>
    <t>PWR71-PWR84</t>
  </si>
  <si>
    <t>PWR84-PWR85</t>
  </si>
  <si>
    <t>PWR85-PWR86</t>
  </si>
  <si>
    <t>PWR86-PWR87</t>
  </si>
  <si>
    <t>PWR87-PWR88</t>
  </si>
  <si>
    <t>PWR88-PWR89</t>
  </si>
  <si>
    <t>PWR89-PWR90</t>
  </si>
  <si>
    <t>PWR90-PWR91</t>
  </si>
  <si>
    <t>PWR91-PWR92</t>
  </si>
  <si>
    <t>PWR93-PWR94</t>
  </si>
  <si>
    <t>PWR94-PWR95</t>
  </si>
  <si>
    <t>PWR95-PWR96</t>
  </si>
  <si>
    <t>PWR96-PWR97</t>
  </si>
  <si>
    <t>PWR97-PWR98</t>
  </si>
  <si>
    <t>PWR99-PWR100</t>
  </si>
  <si>
    <t>PWR100-PWR101</t>
  </si>
  <si>
    <t>PWR103-PWR102</t>
  </si>
  <si>
    <t>PWR102-PWR101</t>
  </si>
  <si>
    <t>PWR101-PWR98</t>
  </si>
  <si>
    <t>PWR98-PWR92</t>
  </si>
  <si>
    <t>PWR92-PWR104</t>
  </si>
  <si>
    <t>PWR104-PWR105</t>
  </si>
  <si>
    <t>PWR105-PWR106</t>
  </si>
  <si>
    <t>PWR106-PWR107</t>
  </si>
  <si>
    <t>PWR107-PWR108</t>
  </si>
  <si>
    <t>PWR108-PWR109</t>
  </si>
  <si>
    <t>PWR109-PWR110</t>
  </si>
  <si>
    <t>PWR110-PWR111</t>
  </si>
  <si>
    <t>PWR111-PWR112</t>
  </si>
  <si>
    <t>PWR112-PWR113</t>
  </si>
  <si>
    <t>PWR119-PWR120</t>
  </si>
  <si>
    <t>PWR120-PWR121</t>
  </si>
  <si>
    <t>PWR121-PWR122</t>
  </si>
  <si>
    <t>PWR122-PWR113</t>
  </si>
  <si>
    <t>PWR113-PWR118</t>
  </si>
  <si>
    <t>PWR118-PWR117</t>
  </si>
  <si>
    <t>PWR117-PWR117.1</t>
  </si>
  <si>
    <t>PWR117.1-PWR116</t>
  </si>
  <si>
    <t>PWR116-PWR123</t>
  </si>
  <si>
    <t>PWR123-PWR124</t>
  </si>
  <si>
    <t>PWR124-PWR</t>
  </si>
  <si>
    <t>NISKI PARTER</t>
  </si>
  <si>
    <t>PN1-PN2</t>
  </si>
  <si>
    <t>PN2-PN3</t>
  </si>
  <si>
    <t>PN4-PN3</t>
  </si>
  <si>
    <t>PN3-PN5</t>
  </si>
  <si>
    <t>PN5-PN6</t>
  </si>
  <si>
    <t>PN6-PN7</t>
  </si>
  <si>
    <t>PN9-PN8</t>
  </si>
  <si>
    <t>PN8-PN7</t>
  </si>
  <si>
    <t>PN7-PN10</t>
  </si>
  <si>
    <t>PN10-PN11</t>
  </si>
  <si>
    <t>PN11-PN12</t>
  </si>
  <si>
    <t>PN12-PN13</t>
  </si>
  <si>
    <t>PN14-PN15</t>
  </si>
  <si>
    <t>PN15-PN16</t>
  </si>
  <si>
    <t>PN16-PN17</t>
  </si>
  <si>
    <t>PN17-PN18</t>
  </si>
  <si>
    <t>PN18-PN19</t>
  </si>
  <si>
    <t>PN19-PN20</t>
  </si>
  <si>
    <t>PN20-PN21</t>
  </si>
  <si>
    <t>PN21-PN22</t>
  </si>
  <si>
    <t>PN22-PN23</t>
  </si>
  <si>
    <t>PN33-PN32</t>
  </si>
  <si>
    <t>PN34-PN32</t>
  </si>
  <si>
    <t>PN32-PN31</t>
  </si>
  <si>
    <t>PN31-PN30</t>
  </si>
  <si>
    <t>PN30-PN29</t>
  </si>
  <si>
    <t>PN29-PN28</t>
  </si>
  <si>
    <t>PN28-PN27</t>
  </si>
  <si>
    <t>PN27-PN26</t>
  </si>
  <si>
    <t>PN26-PN25</t>
  </si>
  <si>
    <t>PN25-PN24</t>
  </si>
  <si>
    <t>PN24-PN23</t>
  </si>
  <si>
    <t>PN23-PN13</t>
  </si>
  <si>
    <t>PN13-PN35</t>
  </si>
  <si>
    <t>PN35-PN36</t>
  </si>
  <si>
    <t>PN36-PN37</t>
  </si>
  <si>
    <t>PN37-PN38</t>
  </si>
  <si>
    <t>PN38-PN</t>
  </si>
  <si>
    <t>PWR43-PWR43.1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</si>
</sst>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00"/>
    <numFmt numFmtId="165" formatCode="0.00000000"/>
    <numFmt numFmtId="166" formatCode="0.000"/>
    <numFmt numFmtId="167" formatCode="0.0000000000"/>
    <numFmt numFmtId="168" formatCode="0.00000"/>
    <numFmt numFmtId="169" formatCode="0.0000000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bscript"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/>
    <xf numFmtId="0" fontId="1" fillId="0" borderId="0" xfId="0" applyFont="1" applyBorder="1"/>
    <xf numFmtId="0" fontId="2" fillId="0" borderId="1" xfId="0" applyFont="1" applyBorder="1" applyAlignment="1">
      <alignment wrapText="1"/>
    </xf>
    <xf numFmtId="168" fontId="1" fillId="0" borderId="1" xfId="0" applyNumberFormat="1" applyFont="1" applyBorder="1"/>
    <xf numFmtId="0" fontId="2" fillId="0" borderId="1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Border="1"/>
    <xf numFmtId="0" fontId="0" fillId="0" borderId="0" xfId="0" applyBorder="1"/>
    <xf numFmtId="0" fontId="5" fillId="0" borderId="0" xfId="0" applyFont="1" applyFill="1" applyBorder="1"/>
    <xf numFmtId="0" fontId="1" fillId="0" borderId="0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0" fontId="1" fillId="0" borderId="1" xfId="0" applyFont="1" applyFill="1" applyBorder="1"/>
    <xf numFmtId="166" fontId="1" fillId="0" borderId="1" xfId="0" applyNumberFormat="1" applyFont="1" applyFill="1" applyBorder="1"/>
    <xf numFmtId="168" fontId="1" fillId="0" borderId="1" xfId="0" applyNumberFormat="1" applyFont="1" applyFill="1" applyBorder="1"/>
    <xf numFmtId="167" fontId="1" fillId="0" borderId="1" xfId="0" applyNumberFormat="1" applyFont="1" applyFill="1" applyBorder="1"/>
    <xf numFmtId="164" fontId="1" fillId="0" borderId="1" xfId="0" applyNumberFormat="1" applyFont="1" applyFill="1" applyBorder="1"/>
    <xf numFmtId="2" fontId="1" fillId="0" borderId="1" xfId="0" applyNumberFormat="1" applyFont="1" applyFill="1" applyBorder="1"/>
    <xf numFmtId="166" fontId="1" fillId="0" borderId="1" xfId="0" applyNumberFormat="1" applyFont="1" applyFill="1" applyBorder="1" applyAlignment="1"/>
    <xf numFmtId="0" fontId="1" fillId="0" borderId="1" xfId="0" applyFont="1" applyFill="1" applyBorder="1" applyAlignment="1"/>
    <xf numFmtId="16" fontId="1" fillId="0" borderId="1" xfId="0" applyNumberFormat="1" applyFont="1" applyFill="1" applyBorder="1"/>
    <xf numFmtId="14" fontId="1" fillId="0" borderId="1" xfId="0" applyNumberFormat="1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/>
    </xf>
    <xf numFmtId="166" fontId="1" fillId="0" borderId="0" xfId="0" applyNumberFormat="1" applyFont="1" applyAlignment="1">
      <alignment horizontal="right"/>
    </xf>
    <xf numFmtId="0" fontId="0" fillId="0" borderId="1" xfId="0" applyBorder="1"/>
    <xf numFmtId="169" fontId="1" fillId="0" borderId="1" xfId="0" applyNumberFormat="1" applyFont="1" applyBorder="1"/>
    <xf numFmtId="166" fontId="1" fillId="0" borderId="0" xfId="0" applyNumberFormat="1" applyFont="1" applyBorder="1"/>
    <xf numFmtId="168" fontId="1" fillId="0" borderId="0" xfId="0" applyNumberFormat="1" applyFont="1" applyBorder="1"/>
    <xf numFmtId="164" fontId="1" fillId="0" borderId="0" xfId="0" applyNumberFormat="1" applyFont="1" applyBorder="1"/>
    <xf numFmtId="167" fontId="1" fillId="0" borderId="1" xfId="0" applyNumberFormat="1" applyFont="1" applyBorder="1"/>
    <xf numFmtId="1" fontId="1" fillId="0" borderId="1" xfId="0" applyNumberFormat="1" applyFont="1" applyFill="1" applyBorder="1" applyAlignment="1"/>
    <xf numFmtId="166" fontId="1" fillId="0" borderId="2" xfId="0" applyNumberFormat="1" applyFont="1" applyFill="1" applyBorder="1"/>
    <xf numFmtId="0" fontId="1" fillId="0" borderId="0" xfId="0" applyFont="1" applyAlignment="1">
      <alignment horizontal="left"/>
    </xf>
    <xf numFmtId="14" fontId="1" fillId="0" borderId="1" xfId="0" applyNumberFormat="1" applyFont="1" applyBorder="1"/>
    <xf numFmtId="2" fontId="1" fillId="0" borderId="1" xfId="0" applyNumberFormat="1" applyFont="1" applyBorder="1"/>
    <xf numFmtId="16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166" fontId="1" fillId="0" borderId="1" xfId="0" applyNumberFormat="1" applyFont="1" applyBorder="1" applyAlignment="1">
      <alignment horizontal="right"/>
    </xf>
    <xf numFmtId="16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199"/>
  <sheetViews>
    <sheetView tabSelected="1" topLeftCell="A304" zoomScale="90" zoomScaleNormal="90" workbookViewId="0">
      <selection activeCell="L236" sqref="L236"/>
    </sheetView>
  </sheetViews>
  <sheetFormatPr defaultRowHeight="15" x14ac:dyDescent="0.25"/>
  <cols>
    <col min="1" max="1" width="16.140625" customWidth="1"/>
    <col min="2" max="2" width="18" customWidth="1"/>
    <col min="3" max="3" width="25.5703125" customWidth="1"/>
    <col min="4" max="4" width="18.7109375" customWidth="1"/>
    <col min="5" max="5" width="17.5703125" customWidth="1"/>
    <col min="6" max="6" width="7.5703125" customWidth="1"/>
    <col min="7" max="7" width="14.28515625" customWidth="1"/>
    <col min="8" max="8" width="17.140625" customWidth="1"/>
    <col min="9" max="9" width="10.85546875" customWidth="1"/>
    <col min="10" max="10" width="16.140625" customWidth="1"/>
    <col min="11" max="11" width="10.5703125" customWidth="1"/>
    <col min="13" max="13" width="14.7109375" customWidth="1"/>
    <col min="14" max="14" width="11.5703125" customWidth="1"/>
    <col min="15" max="15" width="11.85546875" customWidth="1"/>
    <col min="16" max="16" width="14.7109375" customWidth="1"/>
    <col min="17" max="17" width="12.28515625" customWidth="1"/>
    <col min="18" max="18" width="15.5703125" customWidth="1"/>
    <col min="19" max="19" width="11.42578125" customWidth="1"/>
    <col min="20" max="20" width="13.5703125" customWidth="1"/>
    <col min="21" max="21" width="12.5703125" customWidth="1"/>
    <col min="22" max="22" width="10.7109375" customWidth="1"/>
    <col min="23" max="23" width="11.42578125" customWidth="1"/>
    <col min="24" max="24" width="9.140625" customWidth="1"/>
    <col min="25" max="25" width="5.7109375" customWidth="1"/>
    <col min="26" max="26" width="16.42578125" customWidth="1"/>
  </cols>
  <sheetData>
    <row r="1" spans="1:26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50"/>
      <c r="M1" s="13"/>
    </row>
    <row r="2" spans="1:26" ht="23.25" x14ac:dyDescent="0.25">
      <c r="A2" s="10" t="s">
        <v>0</v>
      </c>
      <c r="B2" s="7" t="s">
        <v>1</v>
      </c>
      <c r="C2" s="7" t="s">
        <v>11</v>
      </c>
      <c r="D2" s="7" t="s">
        <v>2</v>
      </c>
      <c r="E2" s="7" t="s">
        <v>3</v>
      </c>
      <c r="F2" s="7" t="s">
        <v>6</v>
      </c>
      <c r="G2" s="7" t="s">
        <v>4</v>
      </c>
      <c r="H2" s="7" t="s">
        <v>7</v>
      </c>
      <c r="I2" s="7" t="s">
        <v>8</v>
      </c>
      <c r="J2" s="7" t="s">
        <v>9</v>
      </c>
      <c r="K2" s="7" t="s">
        <v>10</v>
      </c>
      <c r="L2" s="9" t="s">
        <v>12</v>
      </c>
      <c r="M2" s="13"/>
      <c r="Z2" s="5"/>
    </row>
    <row r="3" spans="1:26" x14ac:dyDescent="0.25">
      <c r="A3" s="11" t="s">
        <v>19</v>
      </c>
      <c r="B3" s="4">
        <v>1.4990000000000001</v>
      </c>
      <c r="C3" s="4">
        <f>B3/(4.19*10)*3600</f>
        <v>128.79236276849642</v>
      </c>
      <c r="D3" s="8">
        <f>(C3/0.99025)/1000</f>
        <v>0.13006045217722437</v>
      </c>
      <c r="E3" s="2">
        <f>(D3/0.9221)/3600</f>
        <v>3.9180027526908495E-5</v>
      </c>
      <c r="F3" s="1">
        <v>1</v>
      </c>
      <c r="G3" s="2">
        <f t="shared" ref="G3:G20" si="0">E3/$F$3</f>
        <v>3.9180027526908495E-5</v>
      </c>
      <c r="H3" s="3">
        <f>SQRT((G3*4)/3.1415)</f>
        <v>7.0630752301692043E-3</v>
      </c>
      <c r="I3" s="1" t="s">
        <v>13</v>
      </c>
      <c r="J3" s="3">
        <v>2.0105599999999999E-4</v>
      </c>
      <c r="K3" s="4">
        <f>E3/J3</f>
        <v>0.19487121760558498</v>
      </c>
      <c r="L3" s="1">
        <v>15</v>
      </c>
      <c r="M3" s="13"/>
      <c r="Z3" s="5"/>
    </row>
    <row r="4" spans="1:26" x14ac:dyDescent="0.25">
      <c r="A4" s="11" t="s">
        <v>18</v>
      </c>
      <c r="B4" s="4">
        <f>1.499+1.499</f>
        <v>2.9980000000000002</v>
      </c>
      <c r="C4" s="4">
        <f t="shared" ref="C4:C20" si="1">B4/(4.19*10)*3600</f>
        <v>257.58472553699283</v>
      </c>
      <c r="D4" s="8">
        <f t="shared" ref="D4:D20" si="2">(C4/0.99025)/1000</f>
        <v>0.26012090435444873</v>
      </c>
      <c r="E4" s="2">
        <f t="shared" ref="E4:E20" si="3">(D4/0.9221)/3600</f>
        <v>7.8360055053816989E-5</v>
      </c>
      <c r="F4" s="1"/>
      <c r="G4" s="2">
        <f t="shared" si="0"/>
        <v>7.8360055053816989E-5</v>
      </c>
      <c r="H4" s="3">
        <f t="shared" ref="H4:H20" si="4">SQRT((G4*4)/3.1415)</f>
        <v>9.988696782566758E-3</v>
      </c>
      <c r="I4" s="1" t="s">
        <v>13</v>
      </c>
      <c r="J4" s="3">
        <v>2.0105599999999999E-4</v>
      </c>
      <c r="K4" s="4">
        <f t="shared" ref="K4:K20" si="5">E4/J4</f>
        <v>0.38974243521116997</v>
      </c>
      <c r="L4" s="1">
        <v>15</v>
      </c>
      <c r="M4" s="13"/>
      <c r="Z4" s="5"/>
    </row>
    <row r="5" spans="1:26" x14ac:dyDescent="0.25">
      <c r="A5" s="11" t="s">
        <v>20</v>
      </c>
      <c r="B5" s="4">
        <f>B4+1.499</f>
        <v>4.4969999999999999</v>
      </c>
      <c r="C5" s="4">
        <f t="shared" si="1"/>
        <v>386.37708830548917</v>
      </c>
      <c r="D5" s="8">
        <f t="shared" si="2"/>
        <v>0.39018135653167296</v>
      </c>
      <c r="E5" s="2">
        <f t="shared" si="3"/>
        <v>1.1754008258072544E-4</v>
      </c>
      <c r="F5" s="1"/>
      <c r="G5" s="2">
        <f t="shared" si="0"/>
        <v>1.1754008258072544E-4</v>
      </c>
      <c r="H5" s="3">
        <f t="shared" si="4"/>
        <v>1.2233605156334301E-2</v>
      </c>
      <c r="I5" s="1" t="s">
        <v>13</v>
      </c>
      <c r="J5" s="3">
        <v>2.0105599999999999E-4</v>
      </c>
      <c r="K5" s="4">
        <f t="shared" si="5"/>
        <v>0.5846136528167547</v>
      </c>
      <c r="L5" s="1">
        <v>15</v>
      </c>
      <c r="M5" s="13"/>
      <c r="Z5" s="5"/>
    </row>
    <row r="6" spans="1:26" x14ac:dyDescent="0.25">
      <c r="A6" s="11" t="s">
        <v>21</v>
      </c>
      <c r="B6" s="4">
        <f t="shared" ref="B6:B11" si="6">B5+1.316</f>
        <v>5.8129999999999997</v>
      </c>
      <c r="C6" s="4">
        <f t="shared" si="1"/>
        <v>499.44630071599039</v>
      </c>
      <c r="D6" s="8">
        <f t="shared" si="2"/>
        <v>0.50436384823629432</v>
      </c>
      <c r="E6" s="2">
        <f t="shared" si="3"/>
        <v>1.5193695798126688E-4</v>
      </c>
      <c r="F6" s="1"/>
      <c r="G6" s="2">
        <f t="shared" si="0"/>
        <v>1.5193695798126688E-4</v>
      </c>
      <c r="H6" s="3">
        <f t="shared" si="4"/>
        <v>1.3908912566210642E-2</v>
      </c>
      <c r="I6" s="1" t="s">
        <v>13</v>
      </c>
      <c r="J6" s="3">
        <v>2.0105599999999999E-4</v>
      </c>
      <c r="K6" s="4">
        <f t="shared" si="5"/>
        <v>0.75569472177536057</v>
      </c>
      <c r="L6" s="1">
        <v>15</v>
      </c>
      <c r="M6" s="13"/>
      <c r="Z6" s="5"/>
    </row>
    <row r="7" spans="1:26" x14ac:dyDescent="0.25">
      <c r="A7" s="11" t="s">
        <v>22</v>
      </c>
      <c r="B7" s="4">
        <f t="shared" si="6"/>
        <v>7.1289999999999996</v>
      </c>
      <c r="C7" s="4">
        <f t="shared" si="1"/>
        <v>612.51551312649156</v>
      </c>
      <c r="D7" s="8">
        <f t="shared" si="2"/>
        <v>0.61854633994091546</v>
      </c>
      <c r="E7" s="2">
        <f t="shared" si="3"/>
        <v>1.8633383338180826E-4</v>
      </c>
      <c r="F7" s="1"/>
      <c r="G7" s="2">
        <f t="shared" si="0"/>
        <v>1.8633383338180826E-4</v>
      </c>
      <c r="H7" s="3">
        <f t="shared" si="4"/>
        <v>1.5403071201156452E-2</v>
      </c>
      <c r="I7" s="1" t="s">
        <v>13</v>
      </c>
      <c r="J7" s="3">
        <v>2.0105599999999999E-4</v>
      </c>
      <c r="K7" s="4">
        <f t="shared" si="5"/>
        <v>0.92677579073396599</v>
      </c>
      <c r="L7" s="1">
        <v>15</v>
      </c>
      <c r="M7" s="13"/>
      <c r="Z7" s="5"/>
    </row>
    <row r="8" spans="1:26" x14ac:dyDescent="0.25">
      <c r="A8" s="11" t="s">
        <v>23</v>
      </c>
      <c r="B8" s="4">
        <f t="shared" si="6"/>
        <v>8.4450000000000003</v>
      </c>
      <c r="C8" s="4">
        <f t="shared" si="1"/>
        <v>725.58472553699278</v>
      </c>
      <c r="D8" s="8">
        <f t="shared" si="2"/>
        <v>0.73272883164553682</v>
      </c>
      <c r="E8" s="2">
        <f t="shared" si="3"/>
        <v>2.2073070878234969E-4</v>
      </c>
      <c r="F8" s="1"/>
      <c r="G8" s="2">
        <f t="shared" si="0"/>
        <v>2.2073070878234969E-4</v>
      </c>
      <c r="H8" s="3">
        <f t="shared" si="4"/>
        <v>1.6764586367736554E-2</v>
      </c>
      <c r="I8" s="1" t="s">
        <v>14</v>
      </c>
      <c r="J8" s="3">
        <v>3.1415000000000002E-4</v>
      </c>
      <c r="K8" s="4">
        <f t="shared" si="5"/>
        <v>0.70262839020324586</v>
      </c>
      <c r="L8" s="1">
        <v>20</v>
      </c>
      <c r="M8" s="13"/>
      <c r="Z8" s="5"/>
    </row>
    <row r="9" spans="1:26" x14ac:dyDescent="0.25">
      <c r="A9" s="11" t="s">
        <v>24</v>
      </c>
      <c r="B9" s="4">
        <f t="shared" si="6"/>
        <v>9.761000000000001</v>
      </c>
      <c r="C9" s="4">
        <f t="shared" si="1"/>
        <v>838.653937947494</v>
      </c>
      <c r="D9" s="8">
        <f t="shared" si="2"/>
        <v>0.84691132335015806</v>
      </c>
      <c r="E9" s="2">
        <f t="shared" si="3"/>
        <v>2.5512758418289115E-4</v>
      </c>
      <c r="F9" s="1"/>
      <c r="G9" s="2">
        <f t="shared" si="0"/>
        <v>2.5512758418289115E-4</v>
      </c>
      <c r="H9" s="3">
        <f t="shared" si="4"/>
        <v>1.8023543207002928E-2</v>
      </c>
      <c r="I9" s="1" t="s">
        <v>14</v>
      </c>
      <c r="J9" s="3">
        <v>3.1415000000000002E-4</v>
      </c>
      <c r="K9" s="4">
        <f t="shared" si="5"/>
        <v>0.8121202743367536</v>
      </c>
      <c r="L9" s="1">
        <v>20</v>
      </c>
      <c r="M9" s="13"/>
      <c r="Z9" s="5"/>
    </row>
    <row r="10" spans="1:26" x14ac:dyDescent="0.25">
      <c r="A10" s="11" t="s">
        <v>25</v>
      </c>
      <c r="B10" s="4">
        <f t="shared" si="6"/>
        <v>11.077000000000002</v>
      </c>
      <c r="C10" s="4">
        <f t="shared" si="1"/>
        <v>951.72315035799522</v>
      </c>
      <c r="D10" s="8">
        <f t="shared" si="2"/>
        <v>0.96109381505477942</v>
      </c>
      <c r="E10" s="2">
        <f t="shared" si="3"/>
        <v>2.8952445958343255E-4</v>
      </c>
      <c r="F10" s="1"/>
      <c r="G10" s="2">
        <f t="shared" si="0"/>
        <v>2.8952445958343255E-4</v>
      </c>
      <c r="H10" s="3">
        <f t="shared" si="4"/>
        <v>1.9200126650314172E-2</v>
      </c>
      <c r="I10" s="1" t="s">
        <v>14</v>
      </c>
      <c r="J10" s="3">
        <v>3.1415000000000002E-4</v>
      </c>
      <c r="K10" s="4">
        <f t="shared" si="5"/>
        <v>0.92161215847026112</v>
      </c>
      <c r="L10" s="1">
        <v>20</v>
      </c>
      <c r="M10" s="13"/>
      <c r="Z10" s="5"/>
    </row>
    <row r="11" spans="1:26" x14ac:dyDescent="0.25">
      <c r="A11" s="11" t="s">
        <v>26</v>
      </c>
      <c r="B11" s="4">
        <f t="shared" si="6"/>
        <v>12.393000000000002</v>
      </c>
      <c r="C11" s="4">
        <f t="shared" si="1"/>
        <v>1064.7923627684966</v>
      </c>
      <c r="D11" s="8">
        <f t="shared" si="2"/>
        <v>1.0752763067594007</v>
      </c>
      <c r="E11" s="2">
        <f t="shared" si="3"/>
        <v>3.2392133498397401E-4</v>
      </c>
      <c r="F11" s="1"/>
      <c r="G11" s="2">
        <f t="shared" si="0"/>
        <v>3.2392133498397401E-4</v>
      </c>
      <c r="H11" s="3">
        <f t="shared" si="4"/>
        <v>2.0308658671648099E-2</v>
      </c>
      <c r="I11" s="1" t="s">
        <v>61</v>
      </c>
      <c r="J11" s="3">
        <v>5.1470300000000004E-4</v>
      </c>
      <c r="K11" s="4">
        <f t="shared" si="5"/>
        <v>0.62933640368129584</v>
      </c>
      <c r="L11" s="1">
        <v>25</v>
      </c>
      <c r="M11" s="13"/>
      <c r="Z11" s="5"/>
    </row>
    <row r="12" spans="1:26" x14ac:dyDescent="0.25">
      <c r="A12" s="11" t="s">
        <v>27</v>
      </c>
      <c r="B12" s="4">
        <v>1.4990000000000001</v>
      </c>
      <c r="C12" s="4">
        <f t="shared" si="1"/>
        <v>128.79236276849642</v>
      </c>
      <c r="D12" s="8">
        <f t="shared" si="2"/>
        <v>0.13006045217722437</v>
      </c>
      <c r="E12" s="2">
        <f t="shared" si="3"/>
        <v>3.9180027526908495E-5</v>
      </c>
      <c r="F12" s="1"/>
      <c r="G12" s="2">
        <f t="shared" si="0"/>
        <v>3.9180027526908495E-5</v>
      </c>
      <c r="H12" s="3">
        <f t="shared" si="4"/>
        <v>7.0630752301692043E-3</v>
      </c>
      <c r="I12" s="1" t="s">
        <v>13</v>
      </c>
      <c r="J12" s="3">
        <v>2.0105599999999999E-4</v>
      </c>
      <c r="K12" s="4">
        <f t="shared" si="5"/>
        <v>0.19487121760558498</v>
      </c>
      <c r="L12" s="1">
        <v>15</v>
      </c>
      <c r="M12" s="13"/>
      <c r="Z12" s="5"/>
    </row>
    <row r="13" spans="1:26" x14ac:dyDescent="0.25">
      <c r="A13" s="11" t="s">
        <v>28</v>
      </c>
      <c r="B13" s="4">
        <f>B12+1.499</f>
        <v>2.9980000000000002</v>
      </c>
      <c r="C13" s="4">
        <f t="shared" si="1"/>
        <v>257.58472553699283</v>
      </c>
      <c r="D13" s="8">
        <f t="shared" si="2"/>
        <v>0.26012090435444873</v>
      </c>
      <c r="E13" s="2">
        <f t="shared" si="3"/>
        <v>7.8360055053816989E-5</v>
      </c>
      <c r="F13" s="1"/>
      <c r="G13" s="2">
        <f t="shared" si="0"/>
        <v>7.8360055053816989E-5</v>
      </c>
      <c r="H13" s="3">
        <f t="shared" si="4"/>
        <v>9.988696782566758E-3</v>
      </c>
      <c r="I13" s="1" t="s">
        <v>13</v>
      </c>
      <c r="J13" s="3">
        <v>2.0105599999999999E-4</v>
      </c>
      <c r="K13" s="4">
        <f t="shared" si="5"/>
        <v>0.38974243521116997</v>
      </c>
      <c r="L13" s="1">
        <v>15</v>
      </c>
      <c r="M13" s="13"/>
      <c r="Z13" s="5"/>
    </row>
    <row r="14" spans="1:26" x14ac:dyDescent="0.25">
      <c r="A14" s="11" t="s">
        <v>29</v>
      </c>
      <c r="B14" s="4">
        <f>B13+1.499</f>
        <v>4.4969999999999999</v>
      </c>
      <c r="C14" s="4">
        <f t="shared" si="1"/>
        <v>386.37708830548917</v>
      </c>
      <c r="D14" s="8">
        <f t="shared" si="2"/>
        <v>0.39018135653167296</v>
      </c>
      <c r="E14" s="2">
        <f t="shared" si="3"/>
        <v>1.1754008258072544E-4</v>
      </c>
      <c r="F14" s="1"/>
      <c r="G14" s="2">
        <f t="shared" si="0"/>
        <v>1.1754008258072544E-4</v>
      </c>
      <c r="H14" s="3">
        <f t="shared" si="4"/>
        <v>1.2233605156334301E-2</v>
      </c>
      <c r="I14" s="1" t="s">
        <v>13</v>
      </c>
      <c r="J14" s="3">
        <v>2.0105599999999999E-4</v>
      </c>
      <c r="K14" s="4">
        <f t="shared" si="5"/>
        <v>0.5846136528167547</v>
      </c>
      <c r="L14" s="1">
        <v>15</v>
      </c>
      <c r="M14" s="13"/>
      <c r="Z14" s="5"/>
    </row>
    <row r="15" spans="1:26" x14ac:dyDescent="0.25">
      <c r="A15" s="11" t="s">
        <v>30</v>
      </c>
      <c r="B15" s="4">
        <f>B14+0.303</f>
        <v>4.8</v>
      </c>
      <c r="C15" s="4">
        <f t="shared" si="1"/>
        <v>412.41050119331732</v>
      </c>
      <c r="D15" s="8">
        <f t="shared" si="2"/>
        <v>0.41647109436336005</v>
      </c>
      <c r="E15" s="2">
        <f t="shared" si="3"/>
        <v>1.2545972790471027E-4</v>
      </c>
      <c r="F15" s="1"/>
      <c r="G15" s="2">
        <f t="shared" si="0"/>
        <v>1.2545972790471027E-4</v>
      </c>
      <c r="H15" s="3">
        <f t="shared" si="4"/>
        <v>1.2639026787214028E-2</v>
      </c>
      <c r="I15" s="1" t="s">
        <v>13</v>
      </c>
      <c r="J15" s="3">
        <v>2.0105599999999999E-4</v>
      </c>
      <c r="K15" s="4">
        <f t="shared" si="5"/>
        <v>0.62400389893716313</v>
      </c>
      <c r="L15" s="1">
        <v>15</v>
      </c>
      <c r="M15" s="13"/>
      <c r="Z15" s="5"/>
    </row>
    <row r="16" spans="1:26" x14ac:dyDescent="0.25">
      <c r="A16" s="11" t="s">
        <v>31</v>
      </c>
      <c r="B16" s="4">
        <v>0.79</v>
      </c>
      <c r="C16" s="4">
        <f t="shared" si="1"/>
        <v>67.875894988066818</v>
      </c>
      <c r="D16" s="8">
        <f t="shared" si="2"/>
        <v>6.8544200947303027E-2</v>
      </c>
      <c r="E16" s="2">
        <f t="shared" si="3"/>
        <v>2.0648580217650238E-5</v>
      </c>
      <c r="F16" s="1"/>
      <c r="G16" s="2">
        <f t="shared" si="0"/>
        <v>2.0648580217650238E-5</v>
      </c>
      <c r="H16" s="3">
        <f t="shared" si="4"/>
        <v>5.1275105338964583E-3</v>
      </c>
      <c r="I16" s="1" t="s">
        <v>13</v>
      </c>
      <c r="J16" s="3">
        <v>2.0105599999999999E-4</v>
      </c>
      <c r="K16" s="4">
        <f t="shared" si="5"/>
        <v>0.1027006417000748</v>
      </c>
      <c r="L16" s="1">
        <v>15</v>
      </c>
      <c r="M16" s="13"/>
      <c r="Z16" s="5"/>
    </row>
    <row r="17" spans="1:26" x14ac:dyDescent="0.25">
      <c r="A17" s="11" t="s">
        <v>32</v>
      </c>
      <c r="B17" s="4">
        <f>B16+1.499</f>
        <v>2.2890000000000001</v>
      </c>
      <c r="C17" s="4">
        <f t="shared" si="1"/>
        <v>196.66825775656324</v>
      </c>
      <c r="D17" s="8">
        <f t="shared" si="2"/>
        <v>0.19860465312452738</v>
      </c>
      <c r="E17" s="2">
        <f t="shared" si="3"/>
        <v>5.9828607744558729E-5</v>
      </c>
      <c r="F17" s="1"/>
      <c r="G17" s="2">
        <f t="shared" si="0"/>
        <v>5.9828607744558729E-5</v>
      </c>
      <c r="H17" s="3">
        <f t="shared" si="4"/>
        <v>8.7280236011510019E-3</v>
      </c>
      <c r="I17" s="1" t="s">
        <v>13</v>
      </c>
      <c r="J17" s="3">
        <v>2.0105599999999999E-4</v>
      </c>
      <c r="K17" s="4">
        <f t="shared" si="5"/>
        <v>0.29757185930565977</v>
      </c>
      <c r="L17" s="1">
        <v>15</v>
      </c>
      <c r="M17" s="13"/>
      <c r="Z17" s="5"/>
    </row>
    <row r="18" spans="1:26" x14ac:dyDescent="0.25">
      <c r="A18" s="11" t="s">
        <v>33</v>
      </c>
      <c r="B18" s="4">
        <f>B17+1.499</f>
        <v>3.7880000000000003</v>
      </c>
      <c r="C18" s="4">
        <f t="shared" si="1"/>
        <v>325.46062052505965</v>
      </c>
      <c r="D18" s="8">
        <f t="shared" si="2"/>
        <v>0.32866510530175175</v>
      </c>
      <c r="E18" s="2">
        <f t="shared" si="3"/>
        <v>9.9008635271467224E-5</v>
      </c>
      <c r="F18" s="1"/>
      <c r="G18" s="2">
        <f t="shared" si="0"/>
        <v>9.9008635271467224E-5</v>
      </c>
      <c r="H18" s="3">
        <f t="shared" si="4"/>
        <v>1.1227886162999634E-2</v>
      </c>
      <c r="I18" s="1" t="s">
        <v>13</v>
      </c>
      <c r="J18" s="3">
        <v>2.0105599999999999E-4</v>
      </c>
      <c r="K18" s="4">
        <f t="shared" si="5"/>
        <v>0.49244307691124478</v>
      </c>
      <c r="L18" s="1">
        <v>15</v>
      </c>
      <c r="M18" s="13"/>
      <c r="Z18" s="5"/>
    </row>
    <row r="19" spans="1:26" x14ac:dyDescent="0.25">
      <c r="A19" s="11" t="s">
        <v>34</v>
      </c>
      <c r="B19" s="4">
        <f>B18+1.499</f>
        <v>5.2870000000000008</v>
      </c>
      <c r="C19" s="4">
        <f t="shared" si="1"/>
        <v>454.25298329355604</v>
      </c>
      <c r="D19" s="8">
        <f t="shared" si="2"/>
        <v>0.45872555747897609</v>
      </c>
      <c r="E19" s="2">
        <f t="shared" si="3"/>
        <v>1.381886627983757E-4</v>
      </c>
      <c r="F19" s="1"/>
      <c r="G19" s="2">
        <f t="shared" si="0"/>
        <v>1.381886627983757E-4</v>
      </c>
      <c r="H19" s="3">
        <f t="shared" si="4"/>
        <v>1.3264707286491789E-2</v>
      </c>
      <c r="I19" s="1" t="s">
        <v>13</v>
      </c>
      <c r="J19" s="3">
        <v>2.0105599999999999E-4</v>
      </c>
      <c r="K19" s="4">
        <f t="shared" si="5"/>
        <v>0.68731429451682968</v>
      </c>
      <c r="L19" s="1">
        <v>15</v>
      </c>
      <c r="M19" s="13"/>
      <c r="Z19" s="5"/>
    </row>
    <row r="20" spans="1:26" x14ac:dyDescent="0.25">
      <c r="A20" s="11" t="s">
        <v>35</v>
      </c>
      <c r="B20" s="4">
        <f>B19+B15</f>
        <v>10.087</v>
      </c>
      <c r="C20" s="4">
        <f t="shared" si="1"/>
        <v>866.66348448687336</v>
      </c>
      <c r="D20" s="8">
        <f t="shared" si="2"/>
        <v>0.87519665184233619</v>
      </c>
      <c r="E20" s="2">
        <f t="shared" si="3"/>
        <v>2.6364839070308599E-4</v>
      </c>
      <c r="F20" s="1"/>
      <c r="G20" s="2">
        <f t="shared" si="0"/>
        <v>2.6364839070308599E-4</v>
      </c>
      <c r="H20" s="3">
        <f t="shared" si="4"/>
        <v>1.8322048398697732E-2</v>
      </c>
      <c r="I20" s="1" t="s">
        <v>14</v>
      </c>
      <c r="J20" s="3">
        <v>3.1415000000000002E-4</v>
      </c>
      <c r="K20" s="4">
        <f t="shared" si="5"/>
        <v>0.83924364381055538</v>
      </c>
      <c r="L20" s="1">
        <v>20</v>
      </c>
      <c r="M20" s="13"/>
      <c r="Z20" s="5"/>
    </row>
    <row r="21" spans="1:26" x14ac:dyDescent="0.25">
      <c r="A21" s="11" t="s">
        <v>196</v>
      </c>
      <c r="B21" s="4">
        <f>B11+B20</f>
        <v>22.480000000000004</v>
      </c>
      <c r="C21" s="4">
        <f>B21/(4.19*10)*3600</f>
        <v>1931.4558472553701</v>
      </c>
      <c r="D21" s="8">
        <f>(C21/0.99025)/1000</f>
        <v>1.9504729586017373</v>
      </c>
      <c r="E21" s="2">
        <f>(D21/0.9221)/3600</f>
        <v>5.8756972568706006E-4</v>
      </c>
      <c r="F21" s="1"/>
      <c r="G21" s="2">
        <f>E21/$F$3</f>
        <v>5.8756972568706006E-4</v>
      </c>
      <c r="H21" s="3">
        <f>SQRT((G21*4)/3.1415)</f>
        <v>2.7352131079053599E-2</v>
      </c>
      <c r="I21" s="1" t="s">
        <v>62</v>
      </c>
      <c r="J21" s="3">
        <v>8.0422399999999998E-4</v>
      </c>
      <c r="K21" s="4">
        <f>E21/J21</f>
        <v>0.73060456500559556</v>
      </c>
      <c r="L21" s="1">
        <v>32</v>
      </c>
      <c r="M21" s="13"/>
      <c r="Z21" s="5"/>
    </row>
    <row r="22" spans="1:26" x14ac:dyDescent="0.25">
      <c r="A22" s="11" t="s">
        <v>46</v>
      </c>
      <c r="B22" s="4">
        <v>0.92100000000000004</v>
      </c>
      <c r="C22" s="4">
        <f t="shared" ref="C22:C25" si="7">B22/(4.19*10)*3600</f>
        <v>79.131264916467771</v>
      </c>
      <c r="D22" s="8">
        <f t="shared" ref="D22:D25" si="8">(C22/0.99025)/1000</f>
        <v>7.9910391230969727E-2</v>
      </c>
      <c r="E22" s="2">
        <f t="shared" ref="E22:E25" si="9">(D22/0.9221)/3600</f>
        <v>2.407258529171629E-5</v>
      </c>
      <c r="F22" s="1"/>
      <c r="G22" s="2">
        <f t="shared" ref="G22:G25" si="10">E22/$F$3</f>
        <v>2.407258529171629E-5</v>
      </c>
      <c r="H22" s="3">
        <f t="shared" ref="H22:H25" si="11">SQRT((G22*4)/3.1415)</f>
        <v>5.5363409862284911E-3</v>
      </c>
      <c r="I22" s="1" t="s">
        <v>13</v>
      </c>
      <c r="J22" s="3">
        <v>2.0105599999999999E-4</v>
      </c>
      <c r="K22" s="4">
        <f t="shared" ref="K22:K25" si="12">E22/J22</f>
        <v>0.11973074810856821</v>
      </c>
      <c r="L22" s="1">
        <v>15</v>
      </c>
      <c r="M22" s="13"/>
      <c r="Z22" s="5"/>
    </row>
    <row r="23" spans="1:26" x14ac:dyDescent="0.25">
      <c r="A23" s="11" t="s">
        <v>197</v>
      </c>
      <c r="B23" s="4">
        <f>B22+0.921</f>
        <v>1.8420000000000001</v>
      </c>
      <c r="C23" s="4">
        <f t="shared" si="7"/>
        <v>158.26252983293554</v>
      </c>
      <c r="D23" s="8">
        <f t="shared" si="8"/>
        <v>0.15982078246193945</v>
      </c>
      <c r="E23" s="2">
        <f t="shared" si="9"/>
        <v>4.814517058343258E-5</v>
      </c>
      <c r="F23" s="1"/>
      <c r="G23" s="2">
        <f t="shared" si="10"/>
        <v>4.814517058343258E-5</v>
      </c>
      <c r="H23" s="3">
        <f t="shared" si="11"/>
        <v>7.8295685086463684E-3</v>
      </c>
      <c r="I23" s="1" t="s">
        <v>13</v>
      </c>
      <c r="J23" s="3">
        <v>2.0105599999999999E-4</v>
      </c>
      <c r="K23" s="4">
        <f t="shared" si="12"/>
        <v>0.23946149621713642</v>
      </c>
      <c r="L23" s="1">
        <v>15</v>
      </c>
      <c r="M23" s="13"/>
      <c r="Z23" s="5"/>
    </row>
    <row r="24" spans="1:26" x14ac:dyDescent="0.25">
      <c r="A24" s="11" t="s">
        <v>198</v>
      </c>
      <c r="B24" s="4">
        <f>B23+B21</f>
        <v>24.322000000000003</v>
      </c>
      <c r="C24" s="4">
        <f t="shared" si="7"/>
        <v>2089.7183770883053</v>
      </c>
      <c r="D24" s="8">
        <f t="shared" si="8"/>
        <v>2.1102937410636766</v>
      </c>
      <c r="E24" s="2">
        <f t="shared" si="9"/>
        <v>6.3571489627049272E-4</v>
      </c>
      <c r="F24" s="1"/>
      <c r="G24" s="2">
        <f t="shared" si="10"/>
        <v>6.3571489627049272E-4</v>
      </c>
      <c r="H24" s="3">
        <f t="shared" si="11"/>
        <v>2.8450680441727872E-2</v>
      </c>
      <c r="I24" s="1" t="s">
        <v>62</v>
      </c>
      <c r="J24" s="3">
        <v>8.0422399999999998E-4</v>
      </c>
      <c r="K24" s="4">
        <f t="shared" si="12"/>
        <v>0.79046993905987972</v>
      </c>
      <c r="L24" s="1">
        <v>32</v>
      </c>
      <c r="M24" s="13"/>
      <c r="Z24" s="5"/>
    </row>
    <row r="25" spans="1:26" x14ac:dyDescent="0.25">
      <c r="A25" s="1" t="s">
        <v>199</v>
      </c>
      <c r="B25" s="4">
        <f>B24+1.499</f>
        <v>25.821000000000002</v>
      </c>
      <c r="C25" s="4">
        <f t="shared" si="7"/>
        <v>2218.5107398568016</v>
      </c>
      <c r="D25" s="8">
        <f t="shared" si="8"/>
        <v>2.2403541932409001</v>
      </c>
      <c r="E25" s="2">
        <f t="shared" si="9"/>
        <v>6.7489492379740087E-4</v>
      </c>
      <c r="F25" s="31"/>
      <c r="G25" s="2">
        <f t="shared" si="10"/>
        <v>6.7489492379740087E-4</v>
      </c>
      <c r="H25" s="3">
        <f t="shared" si="11"/>
        <v>2.9314301105507291E-2</v>
      </c>
      <c r="I25" s="1" t="s">
        <v>62</v>
      </c>
      <c r="J25" s="3">
        <v>8.0422399999999998E-4</v>
      </c>
      <c r="K25" s="4">
        <f t="shared" si="12"/>
        <v>0.83918774346127556</v>
      </c>
      <c r="L25" s="1">
        <v>32</v>
      </c>
      <c r="M25" s="13"/>
      <c r="Z25" s="5"/>
    </row>
    <row r="26" spans="1:26" x14ac:dyDescent="0.25">
      <c r="A26" s="11" t="s">
        <v>36</v>
      </c>
      <c r="B26" s="4">
        <v>1.3160000000000001</v>
      </c>
      <c r="C26" s="4">
        <f t="shared" ref="C26:C35" si="13">B26/(4.19*10)*3600</f>
        <v>113.06921241050119</v>
      </c>
      <c r="D26" s="8">
        <f t="shared" ref="D26:D35" si="14">(C26/0.99025)/1000</f>
        <v>0.11418249170462126</v>
      </c>
      <c r="E26" s="2">
        <f t="shared" ref="E26:E35" si="15">(D26/0.9221)/3600</f>
        <v>3.4396875400541411E-5</v>
      </c>
      <c r="F26" s="1"/>
      <c r="G26" s="2">
        <f t="shared" ref="G26:G35" si="16">E26/$F$3</f>
        <v>3.4396875400541411E-5</v>
      </c>
      <c r="H26" s="3">
        <f t="shared" ref="H26:H35" si="17">SQRT((G26*4)/3.1415)</f>
        <v>6.6179115779377894E-3</v>
      </c>
      <c r="I26" s="1" t="s">
        <v>13</v>
      </c>
      <c r="J26" s="3">
        <v>2.0105599999999999E-4</v>
      </c>
      <c r="K26" s="4">
        <f t="shared" ref="K26:K36" si="18">E26/J26</f>
        <v>0.17108106895860561</v>
      </c>
      <c r="L26" s="1">
        <v>15</v>
      </c>
      <c r="M26" s="13"/>
      <c r="Z26" s="5"/>
    </row>
    <row r="27" spans="1:26" x14ac:dyDescent="0.25">
      <c r="A27" s="11" t="s">
        <v>37</v>
      </c>
      <c r="B27" s="4">
        <f>B26+1.316</f>
        <v>2.6320000000000001</v>
      </c>
      <c r="C27" s="4">
        <f t="shared" si="13"/>
        <v>226.13842482100239</v>
      </c>
      <c r="D27" s="8">
        <f t="shared" si="14"/>
        <v>0.22836498340924252</v>
      </c>
      <c r="E27" s="2">
        <f t="shared" si="15"/>
        <v>6.8793750801082821E-5</v>
      </c>
      <c r="F27" s="1"/>
      <c r="G27" s="2">
        <f t="shared" si="16"/>
        <v>6.8793750801082821E-5</v>
      </c>
      <c r="H27" s="3">
        <f t="shared" si="17"/>
        <v>9.3591403081055517E-3</v>
      </c>
      <c r="I27" s="1" t="s">
        <v>13</v>
      </c>
      <c r="J27" s="3">
        <v>2.0105599999999999E-4</v>
      </c>
      <c r="K27" s="4">
        <f t="shared" si="18"/>
        <v>0.34216213791721123</v>
      </c>
      <c r="L27" s="1">
        <v>15</v>
      </c>
      <c r="M27" s="13"/>
      <c r="Z27" s="5"/>
    </row>
    <row r="28" spans="1:26" x14ac:dyDescent="0.25">
      <c r="A28" s="11" t="s">
        <v>38</v>
      </c>
      <c r="B28" s="4">
        <f>B27+1.316</f>
        <v>3.9480000000000004</v>
      </c>
      <c r="C28" s="4">
        <f t="shared" si="13"/>
        <v>339.20763723150355</v>
      </c>
      <c r="D28" s="8">
        <f t="shared" si="14"/>
        <v>0.34254747511386374</v>
      </c>
      <c r="E28" s="2">
        <f t="shared" si="15"/>
        <v>1.0319062620162424E-4</v>
      </c>
      <c r="F28" s="1"/>
      <c r="G28" s="2">
        <f t="shared" si="16"/>
        <v>1.0319062620162424E-4</v>
      </c>
      <c r="H28" s="3">
        <f t="shared" si="17"/>
        <v>1.146255909298657E-2</v>
      </c>
      <c r="I28" s="1" t="s">
        <v>13</v>
      </c>
      <c r="J28" s="3">
        <v>2.0105599999999999E-4</v>
      </c>
      <c r="K28" s="4">
        <f t="shared" si="18"/>
        <v>0.51324320687581693</v>
      </c>
      <c r="L28" s="1">
        <v>15</v>
      </c>
      <c r="M28" s="13"/>
      <c r="Z28" s="5"/>
    </row>
    <row r="29" spans="1:26" x14ac:dyDescent="0.25">
      <c r="A29" s="11" t="s">
        <v>39</v>
      </c>
      <c r="B29" s="4">
        <f>B28+1.316</f>
        <v>5.2640000000000002</v>
      </c>
      <c r="C29" s="4">
        <f t="shared" si="13"/>
        <v>452.27684964200478</v>
      </c>
      <c r="D29" s="8">
        <f t="shared" si="14"/>
        <v>0.45672996681848504</v>
      </c>
      <c r="E29" s="2">
        <f t="shared" si="15"/>
        <v>1.3758750160216564E-4</v>
      </c>
      <c r="F29" s="1"/>
      <c r="G29" s="2">
        <f t="shared" si="16"/>
        <v>1.3758750160216564E-4</v>
      </c>
      <c r="H29" s="3">
        <f t="shared" si="17"/>
        <v>1.3235823155875579E-2</v>
      </c>
      <c r="I29" s="1" t="s">
        <v>13</v>
      </c>
      <c r="J29" s="3">
        <v>2.0105599999999999E-4</v>
      </c>
      <c r="K29" s="4">
        <f t="shared" si="18"/>
        <v>0.68432427583442246</v>
      </c>
      <c r="L29" s="1">
        <v>15</v>
      </c>
      <c r="M29" s="13"/>
      <c r="Z29" s="5"/>
    </row>
    <row r="30" spans="1:26" x14ac:dyDescent="0.25">
      <c r="A30" s="11" t="s">
        <v>40</v>
      </c>
      <c r="B30" s="4">
        <f>B29+1.316</f>
        <v>6.58</v>
      </c>
      <c r="C30" s="4">
        <f t="shared" si="13"/>
        <v>565.34606205250589</v>
      </c>
      <c r="D30" s="8">
        <f t="shared" si="14"/>
        <v>0.57091245852310624</v>
      </c>
      <c r="E30" s="2">
        <f t="shared" si="15"/>
        <v>1.7198437700270705E-4</v>
      </c>
      <c r="F30" s="1"/>
      <c r="G30" s="2">
        <f t="shared" si="16"/>
        <v>1.7198437700270705E-4</v>
      </c>
      <c r="H30" s="3">
        <f t="shared" si="17"/>
        <v>1.4798100157351793E-2</v>
      </c>
      <c r="I30" s="1" t="s">
        <v>13</v>
      </c>
      <c r="J30" s="3">
        <v>2.0105599999999999E-4</v>
      </c>
      <c r="K30" s="4">
        <f t="shared" si="18"/>
        <v>0.8554053447930281</v>
      </c>
      <c r="L30" s="1">
        <v>15</v>
      </c>
      <c r="M30" s="13"/>
      <c r="Z30" s="5"/>
    </row>
    <row r="31" spans="1:26" x14ac:dyDescent="0.25">
      <c r="A31" s="11" t="s">
        <v>41</v>
      </c>
      <c r="B31" s="4">
        <f>B30+1.316</f>
        <v>7.8959999999999999</v>
      </c>
      <c r="C31" s="4">
        <f t="shared" si="13"/>
        <v>678.41527446300699</v>
      </c>
      <c r="D31" s="8">
        <f t="shared" si="14"/>
        <v>0.68509495022772737</v>
      </c>
      <c r="E31" s="2">
        <f t="shared" si="15"/>
        <v>2.0638125240324842E-4</v>
      </c>
      <c r="F31" s="1"/>
      <c r="G31" s="2">
        <f t="shared" si="16"/>
        <v>2.0638125240324842E-4</v>
      </c>
      <c r="H31" s="3">
        <f t="shared" si="17"/>
        <v>1.6210506528804649E-2</v>
      </c>
      <c r="I31" s="1" t="s">
        <v>14</v>
      </c>
      <c r="J31" s="3">
        <v>3.1415000000000002E-4</v>
      </c>
      <c r="K31" s="4">
        <f t="shared" si="18"/>
        <v>0.65695130480104535</v>
      </c>
      <c r="L31" s="1">
        <v>20</v>
      </c>
      <c r="M31" s="13"/>
      <c r="Z31" s="5"/>
    </row>
    <row r="32" spans="1:26" x14ac:dyDescent="0.25">
      <c r="A32" s="11" t="s">
        <v>42</v>
      </c>
      <c r="B32" s="4">
        <v>1.3160000000000001</v>
      </c>
      <c r="C32" s="4">
        <f t="shared" si="13"/>
        <v>113.06921241050119</v>
      </c>
      <c r="D32" s="8">
        <f t="shared" si="14"/>
        <v>0.11418249170462126</v>
      </c>
      <c r="E32" s="2">
        <f t="shared" si="15"/>
        <v>3.4396875400541411E-5</v>
      </c>
      <c r="F32" s="1"/>
      <c r="G32" s="2">
        <f t="shared" si="16"/>
        <v>3.4396875400541411E-5</v>
      </c>
      <c r="H32" s="3">
        <f t="shared" si="17"/>
        <v>6.6179115779377894E-3</v>
      </c>
      <c r="I32" s="1" t="s">
        <v>13</v>
      </c>
      <c r="J32" s="3">
        <v>2.0105599999999999E-4</v>
      </c>
      <c r="K32" s="4">
        <f t="shared" si="18"/>
        <v>0.17108106895860561</v>
      </c>
      <c r="L32" s="1">
        <v>15</v>
      </c>
      <c r="M32" s="13"/>
      <c r="Z32" s="5"/>
    </row>
    <row r="33" spans="1:36" x14ac:dyDescent="0.25">
      <c r="A33" s="11" t="s">
        <v>43</v>
      </c>
      <c r="B33" s="4">
        <f>B32+1.316</f>
        <v>2.6320000000000001</v>
      </c>
      <c r="C33" s="4">
        <f t="shared" si="13"/>
        <v>226.13842482100239</v>
      </c>
      <c r="D33" s="8">
        <f t="shared" si="14"/>
        <v>0.22836498340924252</v>
      </c>
      <c r="E33" s="2">
        <f t="shared" si="15"/>
        <v>6.8793750801082821E-5</v>
      </c>
      <c r="F33" s="1"/>
      <c r="G33" s="2">
        <f t="shared" si="16"/>
        <v>6.8793750801082821E-5</v>
      </c>
      <c r="H33" s="3">
        <f t="shared" si="17"/>
        <v>9.3591403081055517E-3</v>
      </c>
      <c r="I33" s="1" t="s">
        <v>13</v>
      </c>
      <c r="J33" s="3">
        <v>2.0105599999999999E-4</v>
      </c>
      <c r="K33" s="4">
        <f t="shared" si="18"/>
        <v>0.34216213791721123</v>
      </c>
      <c r="L33" s="1">
        <v>15</v>
      </c>
      <c r="M33" s="13"/>
      <c r="Z33" s="5"/>
    </row>
    <row r="34" spans="1:36" x14ac:dyDescent="0.25">
      <c r="A34" s="11" t="s">
        <v>44</v>
      </c>
      <c r="B34" s="4">
        <f>B33+1.316</f>
        <v>3.9480000000000004</v>
      </c>
      <c r="C34" s="4">
        <f t="shared" si="13"/>
        <v>339.20763723150355</v>
      </c>
      <c r="D34" s="8">
        <f t="shared" si="14"/>
        <v>0.34254747511386374</v>
      </c>
      <c r="E34" s="2">
        <f t="shared" si="15"/>
        <v>1.0319062620162424E-4</v>
      </c>
      <c r="F34" s="1"/>
      <c r="G34" s="2">
        <f t="shared" si="16"/>
        <v>1.0319062620162424E-4</v>
      </c>
      <c r="H34" s="3">
        <f t="shared" si="17"/>
        <v>1.146255909298657E-2</v>
      </c>
      <c r="I34" s="1" t="s">
        <v>13</v>
      </c>
      <c r="J34" s="3">
        <v>2.0105599999999999E-4</v>
      </c>
      <c r="K34" s="4">
        <f t="shared" si="18"/>
        <v>0.51324320687581693</v>
      </c>
      <c r="L34" s="1">
        <v>15</v>
      </c>
      <c r="M34" s="13"/>
      <c r="Z34" s="5"/>
    </row>
    <row r="35" spans="1:36" x14ac:dyDescent="0.25">
      <c r="A35" s="11" t="s">
        <v>45</v>
      </c>
      <c r="B35" s="4">
        <f>B34+B31</f>
        <v>11.844000000000001</v>
      </c>
      <c r="C35" s="4">
        <f t="shared" si="13"/>
        <v>1017.6229116945107</v>
      </c>
      <c r="D35" s="8">
        <f t="shared" si="14"/>
        <v>1.0276424253415912</v>
      </c>
      <c r="E35" s="2">
        <f t="shared" si="15"/>
        <v>3.0957187860487269E-4</v>
      </c>
      <c r="F35" s="1"/>
      <c r="G35" s="2">
        <f t="shared" si="16"/>
        <v>3.0957187860487269E-4</v>
      </c>
      <c r="H35" s="3">
        <f t="shared" si="17"/>
        <v>1.9853734733813366E-2</v>
      </c>
      <c r="I35" s="1" t="s">
        <v>14</v>
      </c>
      <c r="J35" s="3">
        <v>3.1415000000000002E-4</v>
      </c>
      <c r="K35" s="4">
        <f t="shared" si="18"/>
        <v>0.98542695720156825</v>
      </c>
      <c r="L35" s="1">
        <v>20</v>
      </c>
      <c r="M35" s="13"/>
      <c r="Z35" s="5"/>
    </row>
    <row r="36" spans="1:36" x14ac:dyDescent="0.25">
      <c r="A36" s="1" t="s">
        <v>200</v>
      </c>
      <c r="B36" s="4">
        <f>B35+B25</f>
        <v>37.665000000000006</v>
      </c>
      <c r="C36" s="4">
        <f t="shared" ref="C36:C39" si="19">B36/(4.19*10)*3600</f>
        <v>3236.1336515513131</v>
      </c>
      <c r="D36" s="8">
        <f t="shared" ref="D36:D39" si="20">(C36/0.99025)/1000</f>
        <v>3.2679966185824925</v>
      </c>
      <c r="E36" s="2">
        <f t="shared" ref="E36:E39" si="21">(D36/0.9221)/3600</f>
        <v>9.84466802402274E-4</v>
      </c>
      <c r="F36" s="1"/>
      <c r="G36" s="2">
        <f t="shared" ref="G36:G39" si="22">E36/$F$3</f>
        <v>9.84466802402274E-4</v>
      </c>
      <c r="H36" s="3">
        <f t="shared" ref="H36:H39" si="23">SQRT((G36*4)/3.1415)</f>
        <v>3.5404788266348582E-2</v>
      </c>
      <c r="I36" s="1" t="s">
        <v>15</v>
      </c>
      <c r="J36" s="3">
        <v>1.1945549999999999E-3</v>
      </c>
      <c r="K36" s="4">
        <f t="shared" si="18"/>
        <v>0.82412848500259428</v>
      </c>
      <c r="L36" s="1">
        <v>40</v>
      </c>
      <c r="M36" s="13"/>
      <c r="Z36" s="5"/>
    </row>
    <row r="37" spans="1:36" x14ac:dyDescent="0.25">
      <c r="A37" s="1" t="s">
        <v>201</v>
      </c>
      <c r="B37" s="4">
        <f>B36+1.499</f>
        <v>39.164000000000009</v>
      </c>
      <c r="C37" s="4">
        <f t="shared" si="19"/>
        <v>3364.9260143198094</v>
      </c>
      <c r="D37" s="8">
        <f t="shared" si="20"/>
        <v>3.3980570707597169</v>
      </c>
      <c r="E37" s="2">
        <f t="shared" si="21"/>
        <v>1.0236468299291825E-3</v>
      </c>
      <c r="F37" s="1"/>
      <c r="G37" s="2">
        <f t="shared" si="22"/>
        <v>1.0236468299291825E-3</v>
      </c>
      <c r="H37" s="3">
        <f t="shared" si="23"/>
        <v>3.6102438475704157E-2</v>
      </c>
      <c r="I37" s="1" t="s">
        <v>15</v>
      </c>
      <c r="J37" s="3">
        <v>1.1945549999999999E-3</v>
      </c>
      <c r="K37" s="4">
        <f t="shared" ref="K37:K39" si="24">E37/J37</f>
        <v>0.85692733271317145</v>
      </c>
      <c r="L37" s="1">
        <v>40</v>
      </c>
      <c r="M37" s="13"/>
      <c r="Z37" s="5"/>
    </row>
    <row r="38" spans="1:36" x14ac:dyDescent="0.25">
      <c r="A38" s="1" t="s">
        <v>202</v>
      </c>
      <c r="B38" s="4">
        <f>B37+1.499</f>
        <v>40.663000000000011</v>
      </c>
      <c r="C38" s="4">
        <f t="shared" si="19"/>
        <v>3493.7183770883062</v>
      </c>
      <c r="D38" s="8">
        <f t="shared" si="20"/>
        <v>3.5281175229369413</v>
      </c>
      <c r="E38" s="2">
        <f t="shared" si="21"/>
        <v>1.0628268574560909E-3</v>
      </c>
      <c r="F38" s="1"/>
      <c r="G38" s="2">
        <f t="shared" si="22"/>
        <v>1.0628268574560909E-3</v>
      </c>
      <c r="H38" s="3">
        <f t="shared" si="23"/>
        <v>3.6786860366155652E-2</v>
      </c>
      <c r="I38" s="1" t="s">
        <v>15</v>
      </c>
      <c r="J38" s="3">
        <v>1.1945549999999999E-3</v>
      </c>
      <c r="K38" s="4">
        <f t="shared" si="24"/>
        <v>0.88972618042374862</v>
      </c>
      <c r="L38" s="1">
        <v>40</v>
      </c>
      <c r="M38" s="13"/>
      <c r="Z38" s="5"/>
    </row>
    <row r="39" spans="1:36" x14ac:dyDescent="0.25">
      <c r="A39" s="1" t="s">
        <v>203</v>
      </c>
      <c r="B39" s="4">
        <f>B38+1.499</f>
        <v>42.162000000000013</v>
      </c>
      <c r="C39" s="4">
        <f t="shared" si="19"/>
        <v>3622.5107398568025</v>
      </c>
      <c r="D39" s="8">
        <f t="shared" si="20"/>
        <v>3.6581779751141656</v>
      </c>
      <c r="E39" s="2">
        <f t="shared" si="21"/>
        <v>1.1020068849829994E-3</v>
      </c>
      <c r="F39" s="1"/>
      <c r="G39" s="2">
        <f t="shared" si="22"/>
        <v>1.1020068849829994E-3</v>
      </c>
      <c r="H39" s="3">
        <f t="shared" si="23"/>
        <v>3.7458779041848966E-2</v>
      </c>
      <c r="I39" s="1" t="s">
        <v>15</v>
      </c>
      <c r="J39" s="3">
        <v>1.1945549999999999E-3</v>
      </c>
      <c r="K39" s="4">
        <f t="shared" si="24"/>
        <v>0.9225250281343258</v>
      </c>
      <c r="L39" s="1">
        <v>40</v>
      </c>
      <c r="M39" s="13"/>
      <c r="Z39" s="5"/>
    </row>
    <row r="40" spans="1:36" x14ac:dyDescent="0.25">
      <c r="A40" s="11" t="s">
        <v>47</v>
      </c>
      <c r="B40" s="4">
        <v>0.318</v>
      </c>
      <c r="C40" s="4">
        <f t="shared" ref="C40:C48" si="25">B40/(4.19*10)*3600</f>
        <v>27.322195704057275</v>
      </c>
      <c r="D40" s="8">
        <f t="shared" ref="D40:D48" si="26">(C40/0.99025)/1000</f>
        <v>2.7591210001572608E-2</v>
      </c>
      <c r="E40" s="2">
        <f t="shared" ref="E40:E48" si="27">(D40/0.9221)/3600</f>
        <v>8.3117069736870566E-6</v>
      </c>
      <c r="F40" s="1"/>
      <c r="G40" s="2">
        <f t="shared" ref="G40:G48" si="28">E40/$F$3</f>
        <v>8.3117069736870566E-6</v>
      </c>
      <c r="H40" s="3">
        <f t="shared" ref="H40:H48" si="29">SQRT((G40*4)/3.1415)</f>
        <v>3.2531686285795711E-3</v>
      </c>
      <c r="I40" s="1" t="s">
        <v>13</v>
      </c>
      <c r="J40" s="3">
        <v>2.0105599999999999E-4</v>
      </c>
      <c r="K40" s="4">
        <f t="shared" ref="K40:K48" si="30">E40/J40</f>
        <v>4.1340258304587062E-2</v>
      </c>
      <c r="L40" s="1">
        <v>15</v>
      </c>
      <c r="M40" s="13"/>
      <c r="Z40" s="5"/>
    </row>
    <row r="41" spans="1:36" x14ac:dyDescent="0.25">
      <c r="A41" s="11" t="s">
        <v>60</v>
      </c>
      <c r="B41" s="4">
        <f>B40+1.316</f>
        <v>1.6340000000000001</v>
      </c>
      <c r="C41" s="4">
        <f t="shared" si="25"/>
        <v>140.39140811455846</v>
      </c>
      <c r="D41" s="8">
        <f t="shared" si="26"/>
        <v>0.14177370170619386</v>
      </c>
      <c r="E41" s="2">
        <f t="shared" si="27"/>
        <v>4.2708582374228471E-5</v>
      </c>
      <c r="F41" s="1"/>
      <c r="G41" s="2">
        <f t="shared" si="28"/>
        <v>4.2708582374228471E-5</v>
      </c>
      <c r="H41" s="3">
        <f t="shared" si="29"/>
        <v>7.3742701184169625E-3</v>
      </c>
      <c r="I41" s="1" t="s">
        <v>13</v>
      </c>
      <c r="J41" s="3">
        <v>2.0105599999999999E-4</v>
      </c>
      <c r="K41" s="4">
        <f t="shared" si="30"/>
        <v>0.21242132726319271</v>
      </c>
      <c r="L41" s="1">
        <v>15</v>
      </c>
      <c r="M41" s="13"/>
      <c r="Z41" s="5"/>
    </row>
    <row r="42" spans="1:36" x14ac:dyDescent="0.25">
      <c r="A42" s="11" t="s">
        <v>48</v>
      </c>
      <c r="B42" s="4">
        <f>B41+1.316</f>
        <v>2.95</v>
      </c>
      <c r="C42" s="4">
        <f t="shared" si="25"/>
        <v>253.46062052505962</v>
      </c>
      <c r="D42" s="8">
        <f t="shared" si="26"/>
        <v>0.2559561934108151</v>
      </c>
      <c r="E42" s="2">
        <f t="shared" si="27"/>
        <v>7.7105457774769874E-5</v>
      </c>
      <c r="F42" s="1"/>
      <c r="G42" s="2">
        <f t="shared" si="28"/>
        <v>7.7105457774769874E-5</v>
      </c>
      <c r="H42" s="3">
        <f t="shared" si="29"/>
        <v>9.9084112466520258E-3</v>
      </c>
      <c r="I42" s="1" t="s">
        <v>13</v>
      </c>
      <c r="J42" s="3">
        <v>2.0105599999999999E-4</v>
      </c>
      <c r="K42" s="4">
        <f t="shared" si="30"/>
        <v>0.38350239622179827</v>
      </c>
      <c r="L42" s="1">
        <v>15</v>
      </c>
      <c r="M42" s="13"/>
      <c r="Z42" s="5"/>
    </row>
    <row r="43" spans="1:36" x14ac:dyDescent="0.25">
      <c r="A43" s="11" t="s">
        <v>49</v>
      </c>
      <c r="B43" s="4">
        <f>B42+1.316</f>
        <v>4.266</v>
      </c>
      <c r="C43" s="4">
        <f t="shared" si="25"/>
        <v>366.52983293556082</v>
      </c>
      <c r="D43" s="8">
        <f t="shared" si="26"/>
        <v>0.37013868511543629</v>
      </c>
      <c r="E43" s="2">
        <f t="shared" si="27"/>
        <v>1.1150233317531126E-4</v>
      </c>
      <c r="F43" s="1"/>
      <c r="G43" s="2">
        <f t="shared" si="28"/>
        <v>1.1150233317531126E-4</v>
      </c>
      <c r="H43" s="3">
        <f t="shared" si="29"/>
        <v>1.1915257743170449E-2</v>
      </c>
      <c r="I43" s="1" t="s">
        <v>13</v>
      </c>
      <c r="J43" s="3">
        <v>2.0105599999999999E-4</v>
      </c>
      <c r="K43" s="4">
        <f t="shared" si="30"/>
        <v>0.5545834651804038</v>
      </c>
      <c r="L43" s="1">
        <v>15</v>
      </c>
      <c r="M43" s="13"/>
      <c r="Z43" s="5"/>
    </row>
    <row r="44" spans="1:36" x14ac:dyDescent="0.25">
      <c r="A44" s="11" t="s">
        <v>50</v>
      </c>
      <c r="B44" s="4">
        <v>1.3160000000000001</v>
      </c>
      <c r="C44" s="4">
        <f t="shared" si="25"/>
        <v>113.06921241050119</v>
      </c>
      <c r="D44" s="8">
        <f t="shared" si="26"/>
        <v>0.11418249170462126</v>
      </c>
      <c r="E44" s="2">
        <f t="shared" si="27"/>
        <v>3.4396875400541411E-5</v>
      </c>
      <c r="F44" s="1"/>
      <c r="G44" s="2">
        <f t="shared" si="28"/>
        <v>3.4396875400541411E-5</v>
      </c>
      <c r="H44" s="3">
        <f t="shared" si="29"/>
        <v>6.6179115779377894E-3</v>
      </c>
      <c r="I44" s="1" t="s">
        <v>13</v>
      </c>
      <c r="J44" s="3">
        <v>2.0105599999999999E-4</v>
      </c>
      <c r="K44" s="4">
        <f t="shared" si="30"/>
        <v>0.17108106895860561</v>
      </c>
      <c r="L44" s="1">
        <v>15</v>
      </c>
      <c r="M44" s="13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x14ac:dyDescent="0.25">
      <c r="A45" s="11" t="s">
        <v>51</v>
      </c>
      <c r="B45" s="4">
        <f>B44+1.316</f>
        <v>2.6320000000000001</v>
      </c>
      <c r="C45" s="4">
        <f t="shared" si="25"/>
        <v>226.13842482100239</v>
      </c>
      <c r="D45" s="8">
        <f t="shared" si="26"/>
        <v>0.22836498340924252</v>
      </c>
      <c r="E45" s="2">
        <f t="shared" si="27"/>
        <v>6.8793750801082821E-5</v>
      </c>
      <c r="F45" s="1"/>
      <c r="G45" s="2">
        <f t="shared" si="28"/>
        <v>6.8793750801082821E-5</v>
      </c>
      <c r="H45" s="3">
        <f t="shared" si="29"/>
        <v>9.3591403081055517E-3</v>
      </c>
      <c r="I45" s="1" t="s">
        <v>13</v>
      </c>
      <c r="J45" s="3">
        <v>2.0105599999999999E-4</v>
      </c>
      <c r="K45" s="4">
        <f t="shared" si="30"/>
        <v>0.34216213791721123</v>
      </c>
      <c r="L45" s="1">
        <v>15</v>
      </c>
      <c r="M45" s="13"/>
      <c r="Z45" s="5"/>
    </row>
    <row r="46" spans="1:36" x14ac:dyDescent="0.25">
      <c r="A46" s="11" t="s">
        <v>52</v>
      </c>
      <c r="B46" s="4">
        <f>B45+1.316</f>
        <v>3.9480000000000004</v>
      </c>
      <c r="C46" s="4">
        <f t="shared" si="25"/>
        <v>339.20763723150355</v>
      </c>
      <c r="D46" s="8">
        <f t="shared" si="26"/>
        <v>0.34254747511386374</v>
      </c>
      <c r="E46" s="2">
        <f t="shared" si="27"/>
        <v>1.0319062620162424E-4</v>
      </c>
      <c r="F46" s="1"/>
      <c r="G46" s="2">
        <f t="shared" si="28"/>
        <v>1.0319062620162424E-4</v>
      </c>
      <c r="H46" s="3">
        <f t="shared" si="29"/>
        <v>1.146255909298657E-2</v>
      </c>
      <c r="I46" s="1" t="s">
        <v>13</v>
      </c>
      <c r="J46" s="3">
        <v>2.0105599999999999E-4</v>
      </c>
      <c r="K46" s="4">
        <f t="shared" si="30"/>
        <v>0.51324320687581693</v>
      </c>
      <c r="L46" s="1">
        <v>15</v>
      </c>
      <c r="M46" s="13"/>
      <c r="Z46" s="5"/>
    </row>
    <row r="47" spans="1:36" x14ac:dyDescent="0.25">
      <c r="A47" s="11" t="s">
        <v>53</v>
      </c>
      <c r="B47" s="4">
        <f>B46+0.303</f>
        <v>4.2510000000000003</v>
      </c>
      <c r="C47" s="4">
        <f t="shared" si="25"/>
        <v>365.2410501193317</v>
      </c>
      <c r="D47" s="8">
        <f t="shared" si="26"/>
        <v>0.36883721294555083</v>
      </c>
      <c r="E47" s="2">
        <f t="shared" si="27"/>
        <v>1.1111027152560906E-4</v>
      </c>
      <c r="F47" s="1"/>
      <c r="G47" s="2">
        <f t="shared" si="28"/>
        <v>1.1111027152560906E-4</v>
      </c>
      <c r="H47" s="3">
        <f t="shared" si="29"/>
        <v>1.1894291234328915E-2</v>
      </c>
      <c r="I47" s="1" t="s">
        <v>13</v>
      </c>
      <c r="J47" s="3">
        <v>2.0105599999999999E-4</v>
      </c>
      <c r="K47" s="4">
        <f t="shared" si="30"/>
        <v>0.55263345299622524</v>
      </c>
      <c r="L47" s="1">
        <v>15</v>
      </c>
      <c r="M47" s="13"/>
      <c r="Z47" s="5"/>
    </row>
    <row r="48" spans="1:36" x14ac:dyDescent="0.25">
      <c r="A48" s="11" t="s">
        <v>54</v>
      </c>
      <c r="B48" s="4">
        <f>B47+B43</f>
        <v>8.5169999999999995</v>
      </c>
      <c r="C48" s="4">
        <f t="shared" si="25"/>
        <v>731.77088305489247</v>
      </c>
      <c r="D48" s="8">
        <f t="shared" si="26"/>
        <v>0.73897589806098707</v>
      </c>
      <c r="E48" s="2">
        <f t="shared" si="27"/>
        <v>2.2261260470092032E-4</v>
      </c>
      <c r="F48" s="1"/>
      <c r="G48" s="2">
        <f t="shared" si="28"/>
        <v>2.2261260470092032E-4</v>
      </c>
      <c r="H48" s="3">
        <f t="shared" si="29"/>
        <v>1.6835900066620051E-2</v>
      </c>
      <c r="I48" s="1" t="s">
        <v>14</v>
      </c>
      <c r="J48" s="3">
        <v>3.1415000000000002E-4</v>
      </c>
      <c r="K48" s="4">
        <f t="shared" si="30"/>
        <v>0.70861882763304251</v>
      </c>
      <c r="L48" s="1">
        <v>20</v>
      </c>
      <c r="M48" s="13"/>
      <c r="Z48" s="5"/>
    </row>
    <row r="49" spans="1:26" x14ac:dyDescent="0.25">
      <c r="A49" s="11" t="s">
        <v>204</v>
      </c>
      <c r="B49" s="4">
        <f>B48+B39</f>
        <v>50.679000000000016</v>
      </c>
      <c r="C49" s="4">
        <f t="shared" ref="C49:C51" si="31">B49/(4.19*10)*3600</f>
        <v>4354.2816229116952</v>
      </c>
      <c r="D49" s="8">
        <f t="shared" ref="D49:D51" si="32">(C49/0.99025)/1000</f>
        <v>4.3971538731751538</v>
      </c>
      <c r="E49" s="2">
        <f t="shared" ref="E49:E51" si="33">(D49/0.9221)/3600</f>
        <v>1.3246194896839201E-3</v>
      </c>
      <c r="F49" s="1"/>
      <c r="G49" s="2">
        <f t="shared" ref="G49:G51" si="34">E49/$F$3</f>
        <v>1.3246194896839201E-3</v>
      </c>
      <c r="H49" s="3">
        <f t="shared" ref="H49:H51" si="35">SQRT((G49*4)/3.1415)</f>
        <v>4.1068329140096275E-2</v>
      </c>
      <c r="I49" s="1" t="s">
        <v>16</v>
      </c>
      <c r="J49" s="1">
        <v>2.0427599999999998E-3</v>
      </c>
      <c r="K49" s="4">
        <f t="shared" ref="K49:K51" si="36">E49/J49</f>
        <v>0.64844597000328974</v>
      </c>
      <c r="L49" s="1">
        <v>50</v>
      </c>
      <c r="M49" s="13"/>
      <c r="Z49" s="5"/>
    </row>
    <row r="50" spans="1:26" x14ac:dyDescent="0.25">
      <c r="A50" s="11" t="s">
        <v>205</v>
      </c>
      <c r="B50" s="4">
        <f>B49+1.499</f>
        <v>52.178000000000019</v>
      </c>
      <c r="C50" s="4">
        <f t="shared" si="31"/>
        <v>4483.073985680192</v>
      </c>
      <c r="D50" s="8">
        <f t="shared" si="32"/>
        <v>4.5272143253523778</v>
      </c>
      <c r="E50" s="2">
        <f t="shared" si="33"/>
        <v>1.3637995172108284E-3</v>
      </c>
      <c r="F50" s="1"/>
      <c r="G50" s="2">
        <f t="shared" si="34"/>
        <v>1.3637995172108284E-3</v>
      </c>
      <c r="H50" s="3">
        <f t="shared" si="35"/>
        <v>4.1671269359911632E-2</v>
      </c>
      <c r="I50" s="1" t="s">
        <v>16</v>
      </c>
      <c r="J50" s="1">
        <v>2.0427599999999998E-3</v>
      </c>
      <c r="K50" s="4">
        <f t="shared" si="36"/>
        <v>0.66762591651042147</v>
      </c>
      <c r="L50" s="1">
        <v>50</v>
      </c>
      <c r="M50" s="13"/>
      <c r="Z50" s="5"/>
    </row>
    <row r="51" spans="1:26" x14ac:dyDescent="0.25">
      <c r="A51" s="11" t="s">
        <v>206</v>
      </c>
      <c r="B51" s="4">
        <f>B50+1.499</f>
        <v>53.677000000000021</v>
      </c>
      <c r="C51" s="4">
        <f t="shared" si="31"/>
        <v>4611.8663484486879</v>
      </c>
      <c r="D51" s="8">
        <f t="shared" si="32"/>
        <v>4.6572747775296017</v>
      </c>
      <c r="E51" s="2">
        <f t="shared" si="33"/>
        <v>1.4029795447377369E-3</v>
      </c>
      <c r="F51" s="1"/>
      <c r="G51" s="2">
        <f t="shared" si="34"/>
        <v>1.4029795447377369E-3</v>
      </c>
      <c r="H51" s="3">
        <f t="shared" si="35"/>
        <v>4.2265609208591085E-2</v>
      </c>
      <c r="I51" s="1" t="s">
        <v>16</v>
      </c>
      <c r="J51" s="1">
        <v>2.0427599999999998E-3</v>
      </c>
      <c r="K51" s="4">
        <f t="shared" si="36"/>
        <v>0.6868058630175532</v>
      </c>
      <c r="L51" s="1">
        <v>50</v>
      </c>
      <c r="M51" s="13"/>
      <c r="Z51" s="5"/>
    </row>
    <row r="52" spans="1:26" x14ac:dyDescent="0.25">
      <c r="A52" s="11" t="s">
        <v>55</v>
      </c>
      <c r="B52" s="4">
        <v>0.30299999999999999</v>
      </c>
      <c r="C52" s="4">
        <f>B52/(4.19*10)*3600</f>
        <v>26.03341288782816</v>
      </c>
      <c r="D52" s="8">
        <f>(C52/0.99025)/1000</f>
        <v>2.6289737831687109E-2</v>
      </c>
      <c r="E52" s="2">
        <f>(D52/0.9221)/3600</f>
        <v>7.9196453239848381E-6</v>
      </c>
      <c r="F52" s="1"/>
      <c r="G52" s="2">
        <f>E52/$F$3</f>
        <v>7.9196453239848381E-6</v>
      </c>
      <c r="H52" s="3">
        <f>SQRT((G52*4)/3.1415)</f>
        <v>3.1755161795879042E-3</v>
      </c>
      <c r="I52" s="1" t="s">
        <v>13</v>
      </c>
      <c r="J52" s="3">
        <v>2.0105599999999999E-4</v>
      </c>
      <c r="K52" s="4">
        <f>E52/J52</f>
        <v>3.9390246120408437E-2</v>
      </c>
      <c r="L52" s="1">
        <v>15</v>
      </c>
      <c r="M52" s="13"/>
      <c r="Z52" s="5"/>
    </row>
    <row r="53" spans="1:26" x14ac:dyDescent="0.25">
      <c r="A53" s="11" t="s">
        <v>56</v>
      </c>
      <c r="B53" s="4">
        <f>B52+1.316</f>
        <v>1.619</v>
      </c>
      <c r="C53" s="4">
        <f>B53/(4.19*10)*3600</f>
        <v>139.10262529832934</v>
      </c>
      <c r="D53" s="8">
        <f>(C53/0.99025)/1000</f>
        <v>0.14047222953630836</v>
      </c>
      <c r="E53" s="2">
        <f>(D53/0.9221)/3600</f>
        <v>4.2316520724526249E-5</v>
      </c>
      <c r="F53" s="1"/>
      <c r="G53" s="2">
        <f>E53/$F$3</f>
        <v>4.2316520724526249E-5</v>
      </c>
      <c r="H53" s="3">
        <f>SQRT((G53*4)/3.1415)</f>
        <v>7.3403444510613805E-3</v>
      </c>
      <c r="I53" s="1" t="s">
        <v>13</v>
      </c>
      <c r="J53" s="3">
        <v>2.0105599999999999E-4</v>
      </c>
      <c r="K53" s="4">
        <f>E53/J53</f>
        <v>0.21047131507901407</v>
      </c>
      <c r="L53" s="1">
        <v>15</v>
      </c>
      <c r="M53" s="13"/>
      <c r="Z53" s="5"/>
    </row>
    <row r="54" spans="1:26" x14ac:dyDescent="0.25">
      <c r="A54" s="11" t="s">
        <v>57</v>
      </c>
      <c r="B54" s="4">
        <f>B53+1.316</f>
        <v>2.9350000000000001</v>
      </c>
      <c r="C54" s="4">
        <f>B54/(4.19*10)*3600</f>
        <v>252.17183770883051</v>
      </c>
      <c r="D54" s="8">
        <f>(C54/0.99025)/1000</f>
        <v>0.25465472124092958</v>
      </c>
      <c r="E54" s="2">
        <f>(D54/0.9221)/3600</f>
        <v>7.6713396125067653E-5</v>
      </c>
      <c r="F54" s="1"/>
      <c r="G54" s="2">
        <f>E54/$F$3</f>
        <v>7.6713396125067653E-5</v>
      </c>
      <c r="H54" s="3">
        <f>SQRT((G54*4)/3.1415)</f>
        <v>9.8831882666288728E-3</v>
      </c>
      <c r="I54" s="1" t="s">
        <v>13</v>
      </c>
      <c r="J54" s="3">
        <v>2.0105599999999999E-4</v>
      </c>
      <c r="K54" s="4">
        <f>E54/J54</f>
        <v>0.38155238403761965</v>
      </c>
      <c r="L54" s="1">
        <v>15</v>
      </c>
      <c r="M54" s="13"/>
      <c r="Z54" s="5"/>
    </row>
    <row r="55" spans="1:26" x14ac:dyDescent="0.25">
      <c r="A55" s="11" t="s">
        <v>58</v>
      </c>
      <c r="B55" s="4">
        <f>B54+1.316</f>
        <v>4.2510000000000003</v>
      </c>
      <c r="C55" s="4">
        <f>B55/(4.19*10)*3600</f>
        <v>365.2410501193317</v>
      </c>
      <c r="D55" s="8">
        <f>(C55/0.99025)/1000</f>
        <v>0.36883721294555083</v>
      </c>
      <c r="E55" s="2">
        <f>(D55/0.9221)/3600</f>
        <v>1.1111027152560906E-4</v>
      </c>
      <c r="F55" s="1"/>
      <c r="G55" s="2">
        <f>E55/$F$3</f>
        <v>1.1111027152560906E-4</v>
      </c>
      <c r="H55" s="3">
        <f>SQRT((G55*4)/3.1415)</f>
        <v>1.1894291234328915E-2</v>
      </c>
      <c r="I55" s="1" t="s">
        <v>13</v>
      </c>
      <c r="J55" s="3">
        <v>2.0105599999999999E-4</v>
      </c>
      <c r="K55" s="4">
        <f>E55/J55</f>
        <v>0.55263345299622524</v>
      </c>
      <c r="L55" s="1">
        <v>15</v>
      </c>
      <c r="M55" s="13"/>
      <c r="Z55" s="5"/>
    </row>
    <row r="56" spans="1:26" x14ac:dyDescent="0.25">
      <c r="A56" s="11" t="s">
        <v>59</v>
      </c>
      <c r="B56" s="4">
        <f>B55+B51</f>
        <v>57.928000000000019</v>
      </c>
      <c r="C56" s="4">
        <f>B56/(4.19*10)*3600</f>
        <v>4977.1073985680196</v>
      </c>
      <c r="D56" s="8">
        <f>(C56/0.99025)/1000</f>
        <v>5.0261119904751519</v>
      </c>
      <c r="E56" s="2">
        <f>(D56/0.9221)/3600</f>
        <v>1.5140898162633457E-3</v>
      </c>
      <c r="F56" s="1"/>
      <c r="G56" s="2">
        <f>E56/$F$3</f>
        <v>1.5140898162633457E-3</v>
      </c>
      <c r="H56" s="3">
        <f>SQRT((G56*4)/3.1415)</f>
        <v>4.3907355713369636E-2</v>
      </c>
      <c r="I56" s="1" t="s">
        <v>16</v>
      </c>
      <c r="J56" s="1">
        <v>2.0427599999999998E-3</v>
      </c>
      <c r="K56" s="4">
        <f>E56/J56</f>
        <v>0.74119809290535643</v>
      </c>
      <c r="L56" s="1">
        <v>50</v>
      </c>
      <c r="M56" s="13"/>
      <c r="Z56" s="5"/>
    </row>
    <row r="57" spans="1:26" x14ac:dyDescent="0.25">
      <c r="M57" s="13"/>
      <c r="Z57" s="5"/>
    </row>
    <row r="58" spans="1:26" x14ac:dyDescent="0.25">
      <c r="M58" s="13"/>
      <c r="Z58" s="5"/>
    </row>
    <row r="59" spans="1:26" x14ac:dyDescent="0.25">
      <c r="M59" s="13"/>
      <c r="Z59" s="5"/>
    </row>
    <row r="60" spans="1:26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3"/>
      <c r="Z60" s="5"/>
    </row>
    <row r="61" spans="1:26" x14ac:dyDescent="0.25">
      <c r="A61" s="6"/>
      <c r="B61" s="33"/>
      <c r="C61" s="33"/>
      <c r="D61" s="34"/>
      <c r="E61" s="35"/>
      <c r="F61" s="6"/>
      <c r="G61" s="35"/>
      <c r="H61" s="6"/>
      <c r="I61" s="6"/>
      <c r="J61" s="6"/>
      <c r="K61" s="33"/>
      <c r="L61" s="6"/>
      <c r="M61" s="13"/>
      <c r="Z61" s="5"/>
    </row>
    <row r="62" spans="1:26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3"/>
      <c r="Z62" s="5"/>
    </row>
    <row r="63" spans="1:26" x14ac:dyDescent="0.25">
      <c r="M63" s="13"/>
      <c r="Z63" s="5"/>
    </row>
    <row r="64" spans="1:26" x14ac:dyDescent="0.25">
      <c r="M64" s="13"/>
      <c r="Z64" s="5"/>
    </row>
    <row r="65" spans="1:26" x14ac:dyDescent="0.25">
      <c r="M65" s="13"/>
      <c r="Z65" s="5"/>
    </row>
    <row r="66" spans="1:26" x14ac:dyDescent="0.25">
      <c r="M66" s="13"/>
      <c r="Z66" s="5"/>
    </row>
    <row r="67" spans="1:26" x14ac:dyDescent="0.25">
      <c r="A67" s="49" t="s">
        <v>5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50"/>
      <c r="M67" s="13"/>
      <c r="Z67" s="5"/>
    </row>
    <row r="68" spans="1:26" x14ac:dyDescent="0.25">
      <c r="A68" s="17" t="s">
        <v>63</v>
      </c>
      <c r="B68" s="18">
        <v>1.3160000000000001</v>
      </c>
      <c r="C68" s="18">
        <f>B68/(4.19*10)*3600</f>
        <v>113.06921241050119</v>
      </c>
      <c r="D68" s="19">
        <f>(C68/0.99025)/1000</f>
        <v>0.11418249170462126</v>
      </c>
      <c r="E68" s="20">
        <f>(D68/0.9221)/3600</f>
        <v>3.4396875400541411E-5</v>
      </c>
      <c r="F68" s="17">
        <v>1</v>
      </c>
      <c r="G68" s="20">
        <f>E68/$F$3</f>
        <v>3.4396875400541411E-5</v>
      </c>
      <c r="H68" s="17">
        <f>SQRT((G68*4)/3.1415)</f>
        <v>6.6179115779377894E-3</v>
      </c>
      <c r="I68" s="1" t="s">
        <v>13</v>
      </c>
      <c r="J68" s="3">
        <v>2.0105599999999999E-4</v>
      </c>
      <c r="K68" s="18">
        <f>E68/J68</f>
        <v>0.17108106895860561</v>
      </c>
      <c r="L68" s="1">
        <v>15</v>
      </c>
      <c r="M68" s="13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5">
      <c r="A69" s="17" t="s">
        <v>64</v>
      </c>
      <c r="B69" s="18">
        <f>B68+1.316</f>
        <v>2.6320000000000001</v>
      </c>
      <c r="C69" s="18">
        <f t="shared" ref="C69:C85" si="37">B69/(4.19*10)*3600</f>
        <v>226.13842482100239</v>
      </c>
      <c r="D69" s="19">
        <f t="shared" ref="D69:D85" si="38">(C69/0.99025)/1000</f>
        <v>0.22836498340924252</v>
      </c>
      <c r="E69" s="20">
        <f t="shared" ref="E69:E85" si="39">(D69/0.9221)/3600</f>
        <v>6.8793750801082821E-5</v>
      </c>
      <c r="F69" s="17"/>
      <c r="G69" s="20">
        <f t="shared" ref="G69:G85" si="40">E69/$F$3</f>
        <v>6.8793750801082821E-5</v>
      </c>
      <c r="H69" s="17">
        <f t="shared" ref="H69:H85" si="41">SQRT((G69*4)/3.1415)</f>
        <v>9.3591403081055517E-3</v>
      </c>
      <c r="I69" s="1" t="s">
        <v>13</v>
      </c>
      <c r="J69" s="3">
        <v>2.0105599999999999E-4</v>
      </c>
      <c r="K69" s="18">
        <f t="shared" ref="K69:K85" si="42">E69/J69</f>
        <v>0.34216213791721123</v>
      </c>
      <c r="L69" s="1">
        <v>15</v>
      </c>
      <c r="M69" s="13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5">
      <c r="A70" s="17" t="s">
        <v>65</v>
      </c>
      <c r="B70" s="18">
        <f>B69+1.316</f>
        <v>3.9480000000000004</v>
      </c>
      <c r="C70" s="18">
        <f t="shared" si="37"/>
        <v>339.20763723150355</v>
      </c>
      <c r="D70" s="19">
        <f t="shared" si="38"/>
        <v>0.34254747511386374</v>
      </c>
      <c r="E70" s="20">
        <f t="shared" si="39"/>
        <v>1.0319062620162424E-4</v>
      </c>
      <c r="F70" s="17"/>
      <c r="G70" s="20">
        <f t="shared" si="40"/>
        <v>1.0319062620162424E-4</v>
      </c>
      <c r="H70" s="17">
        <f t="shared" si="41"/>
        <v>1.146255909298657E-2</v>
      </c>
      <c r="I70" s="1" t="s">
        <v>13</v>
      </c>
      <c r="J70" s="3">
        <v>2.0105599999999999E-4</v>
      </c>
      <c r="K70" s="18">
        <f t="shared" si="42"/>
        <v>0.51324320687581693</v>
      </c>
      <c r="L70" s="1">
        <v>15</v>
      </c>
      <c r="M70" s="13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x14ac:dyDescent="0.25">
      <c r="A71" s="17" t="s">
        <v>66</v>
      </c>
      <c r="B71" s="18">
        <f t="shared" ref="B71:B76" si="43">B70+1.124</f>
        <v>5.072000000000001</v>
      </c>
      <c r="C71" s="18">
        <f t="shared" si="37"/>
        <v>435.78042959427211</v>
      </c>
      <c r="D71" s="19">
        <f t="shared" si="38"/>
        <v>0.44007112304395063</v>
      </c>
      <c r="E71" s="20">
        <f t="shared" si="39"/>
        <v>1.3256911248597724E-4</v>
      </c>
      <c r="F71" s="17"/>
      <c r="G71" s="20">
        <f t="shared" si="40"/>
        <v>1.3256911248597724E-4</v>
      </c>
      <c r="H71" s="17">
        <f t="shared" si="41"/>
        <v>1.2992198223876343E-2</v>
      </c>
      <c r="I71" s="1" t="s">
        <v>13</v>
      </c>
      <c r="J71" s="3">
        <v>2.0105599999999999E-4</v>
      </c>
      <c r="K71" s="18">
        <f t="shared" si="42"/>
        <v>0.65936411987693599</v>
      </c>
      <c r="L71" s="1">
        <v>15</v>
      </c>
      <c r="M71" s="13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5">
      <c r="A72" s="17" t="s">
        <v>67</v>
      </c>
      <c r="B72" s="18">
        <f t="shared" si="43"/>
        <v>6.1960000000000015</v>
      </c>
      <c r="C72" s="18">
        <f t="shared" si="37"/>
        <v>532.35322195704055</v>
      </c>
      <c r="D72" s="19">
        <f t="shared" si="38"/>
        <v>0.53759477097403741</v>
      </c>
      <c r="E72" s="20">
        <f t="shared" si="39"/>
        <v>1.6194759877033023E-4</v>
      </c>
      <c r="F72" s="17"/>
      <c r="G72" s="20">
        <f t="shared" si="40"/>
        <v>1.6194759877033023E-4</v>
      </c>
      <c r="H72" s="17">
        <f t="shared" si="41"/>
        <v>1.435981087677627E-2</v>
      </c>
      <c r="I72" s="1" t="s">
        <v>13</v>
      </c>
      <c r="J72" s="3">
        <v>2.0105599999999999E-4</v>
      </c>
      <c r="K72" s="18">
        <f t="shared" si="42"/>
        <v>0.80548503287805506</v>
      </c>
      <c r="L72" s="1">
        <v>15</v>
      </c>
      <c r="M72" s="13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5">
      <c r="A73" s="17" t="s">
        <v>68</v>
      </c>
      <c r="B73" s="18">
        <f t="shared" si="43"/>
        <v>7.3200000000000021</v>
      </c>
      <c r="C73" s="18">
        <f t="shared" si="37"/>
        <v>628.92601431980916</v>
      </c>
      <c r="D73" s="19">
        <f t="shared" si="38"/>
        <v>0.63511841890412435</v>
      </c>
      <c r="E73" s="20">
        <f t="shared" si="39"/>
        <v>1.9132608505468326E-4</v>
      </c>
      <c r="F73" s="17"/>
      <c r="G73" s="20">
        <f t="shared" si="40"/>
        <v>1.9132608505468326E-4</v>
      </c>
      <c r="H73" s="17">
        <f t="shared" si="41"/>
        <v>1.5608046711394369E-2</v>
      </c>
      <c r="I73" s="1" t="s">
        <v>13</v>
      </c>
      <c r="J73" s="3">
        <v>2.0105599999999999E-4</v>
      </c>
      <c r="K73" s="18">
        <f t="shared" si="42"/>
        <v>0.95160594587917424</v>
      </c>
      <c r="L73" s="1">
        <v>15</v>
      </c>
      <c r="M73" s="13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5">
      <c r="A74" s="17" t="s">
        <v>69</v>
      </c>
      <c r="B74" s="18">
        <f t="shared" si="43"/>
        <v>8.4440000000000026</v>
      </c>
      <c r="C74" s="18">
        <f t="shared" si="37"/>
        <v>725.49880668257777</v>
      </c>
      <c r="D74" s="19">
        <f t="shared" si="38"/>
        <v>0.7326420668342114</v>
      </c>
      <c r="E74" s="20">
        <f t="shared" si="39"/>
        <v>2.2070457133903631E-4</v>
      </c>
      <c r="F74" s="17"/>
      <c r="G74" s="20">
        <f t="shared" si="40"/>
        <v>2.2070457133903631E-4</v>
      </c>
      <c r="H74" s="17">
        <f t="shared" si="41"/>
        <v>1.6763593763669982E-2</v>
      </c>
      <c r="I74" s="1" t="s">
        <v>14</v>
      </c>
      <c r="J74" s="3">
        <v>3.1415000000000002E-4</v>
      </c>
      <c r="K74" s="18">
        <f t="shared" si="42"/>
        <v>0.70254518968338786</v>
      </c>
      <c r="L74" s="17">
        <v>20</v>
      </c>
      <c r="M74" s="13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5">
      <c r="A75" s="17" t="s">
        <v>70</v>
      </c>
      <c r="B75" s="18">
        <f t="shared" si="43"/>
        <v>9.5680000000000032</v>
      </c>
      <c r="C75" s="18">
        <f t="shared" si="37"/>
        <v>822.07159904534615</v>
      </c>
      <c r="D75" s="19">
        <f t="shared" si="38"/>
        <v>0.83016571476429801</v>
      </c>
      <c r="E75" s="20">
        <f t="shared" si="39"/>
        <v>2.5008305762338925E-4</v>
      </c>
      <c r="F75" s="17"/>
      <c r="G75" s="20">
        <f t="shared" si="40"/>
        <v>2.5008305762338925E-4</v>
      </c>
      <c r="H75" s="17">
        <f t="shared" si="41"/>
        <v>1.7844467758990224E-2</v>
      </c>
      <c r="I75" s="1" t="s">
        <v>14</v>
      </c>
      <c r="J75" s="3">
        <v>3.1415000000000002E-4</v>
      </c>
      <c r="K75" s="18">
        <f t="shared" si="42"/>
        <v>0.79606257400410385</v>
      </c>
      <c r="L75" s="17">
        <v>20</v>
      </c>
      <c r="M75" s="13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5">
      <c r="A76" s="17" t="s">
        <v>71</v>
      </c>
      <c r="B76" s="18">
        <f t="shared" si="43"/>
        <v>10.692000000000004</v>
      </c>
      <c r="C76" s="18">
        <f t="shared" si="37"/>
        <v>918.64439140811476</v>
      </c>
      <c r="D76" s="19">
        <f t="shared" si="38"/>
        <v>0.92768936269438507</v>
      </c>
      <c r="E76" s="20">
        <f t="shared" si="39"/>
        <v>2.794615439077423E-4</v>
      </c>
      <c r="F76" s="17"/>
      <c r="G76" s="20">
        <f t="shared" si="40"/>
        <v>2.794615439077423E-4</v>
      </c>
      <c r="H76" s="17">
        <f t="shared" si="41"/>
        <v>1.8863509305798009E-2</v>
      </c>
      <c r="I76" s="1" t="s">
        <v>14</v>
      </c>
      <c r="J76" s="3">
        <v>3.1415000000000002E-4</v>
      </c>
      <c r="K76" s="18">
        <f t="shared" si="42"/>
        <v>0.88957995832482029</v>
      </c>
      <c r="L76" s="17">
        <v>20</v>
      </c>
      <c r="M76" s="13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5">
      <c r="A77" s="17" t="s">
        <v>72</v>
      </c>
      <c r="B77" s="18">
        <v>0.79</v>
      </c>
      <c r="C77" s="18">
        <f t="shared" si="37"/>
        <v>67.875894988066818</v>
      </c>
      <c r="D77" s="19">
        <f t="shared" si="38"/>
        <v>6.8544200947303027E-2</v>
      </c>
      <c r="E77" s="20">
        <f t="shared" si="39"/>
        <v>2.0648580217650238E-5</v>
      </c>
      <c r="F77" s="17"/>
      <c r="G77" s="20">
        <f t="shared" si="40"/>
        <v>2.0648580217650238E-5</v>
      </c>
      <c r="H77" s="17">
        <f t="shared" si="41"/>
        <v>5.1275105338964583E-3</v>
      </c>
      <c r="I77" s="1" t="s">
        <v>13</v>
      </c>
      <c r="J77" s="3">
        <v>2.0105599999999999E-4</v>
      </c>
      <c r="K77" s="18">
        <f t="shared" si="42"/>
        <v>0.1027006417000748</v>
      </c>
      <c r="L77" s="17">
        <v>20</v>
      </c>
      <c r="M77" s="13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5">
      <c r="A78" s="17" t="s">
        <v>73</v>
      </c>
      <c r="B78" s="18">
        <f>B77+0.79</f>
        <v>1.58</v>
      </c>
      <c r="C78" s="18">
        <f t="shared" si="37"/>
        <v>135.75178997613364</v>
      </c>
      <c r="D78" s="19">
        <f t="shared" si="38"/>
        <v>0.13708840189460605</v>
      </c>
      <c r="E78" s="20">
        <f t="shared" si="39"/>
        <v>4.1297160435300476E-5</v>
      </c>
      <c r="F78" s="17"/>
      <c r="G78" s="20">
        <f t="shared" si="40"/>
        <v>4.1297160435300476E-5</v>
      </c>
      <c r="H78" s="17">
        <f t="shared" si="41"/>
        <v>7.2513949382472815E-3</v>
      </c>
      <c r="I78" s="1" t="s">
        <v>13</v>
      </c>
      <c r="J78" s="3">
        <v>2.0105599999999999E-4</v>
      </c>
      <c r="K78" s="18">
        <f t="shared" si="42"/>
        <v>0.2054012834001496</v>
      </c>
      <c r="L78" s="1">
        <v>15</v>
      </c>
      <c r="M78" s="13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5">
      <c r="A79" s="17" t="s">
        <v>74</v>
      </c>
      <c r="B79" s="18">
        <f>B78+1.124</f>
        <v>2.7040000000000002</v>
      </c>
      <c r="C79" s="18">
        <f t="shared" si="37"/>
        <v>232.32458233890213</v>
      </c>
      <c r="D79" s="19">
        <f t="shared" si="38"/>
        <v>0.23461204982469289</v>
      </c>
      <c r="E79" s="20">
        <f t="shared" si="39"/>
        <v>7.067564671965348E-5</v>
      </c>
      <c r="F79" s="17"/>
      <c r="G79" s="20">
        <f t="shared" si="40"/>
        <v>7.067564671965348E-5</v>
      </c>
      <c r="H79" s="17">
        <f t="shared" si="41"/>
        <v>9.4862891732607844E-3</v>
      </c>
      <c r="I79" s="1" t="s">
        <v>13</v>
      </c>
      <c r="J79" s="3">
        <v>2.0105599999999999E-4</v>
      </c>
      <c r="K79" s="18">
        <f t="shared" si="42"/>
        <v>0.35152219640126869</v>
      </c>
      <c r="L79" s="1">
        <v>15</v>
      </c>
      <c r="M79" s="13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5">
      <c r="A80" s="17" t="s">
        <v>75</v>
      </c>
      <c r="B80" s="18">
        <f>B79+1.124</f>
        <v>3.8280000000000003</v>
      </c>
      <c r="C80" s="18">
        <f t="shared" si="37"/>
        <v>328.89737470167063</v>
      </c>
      <c r="D80" s="19">
        <f t="shared" si="38"/>
        <v>0.33213569775477975</v>
      </c>
      <c r="E80" s="20">
        <f t="shared" si="39"/>
        <v>1.0005413300400648E-4</v>
      </c>
      <c r="F80" s="17"/>
      <c r="G80" s="20">
        <f t="shared" si="40"/>
        <v>1.0005413300400648E-4</v>
      </c>
      <c r="H80" s="17">
        <f t="shared" si="41"/>
        <v>1.1287011828070849E-2</v>
      </c>
      <c r="I80" s="1" t="s">
        <v>13</v>
      </c>
      <c r="J80" s="3">
        <v>2.0105599999999999E-4</v>
      </c>
      <c r="K80" s="18">
        <f t="shared" si="42"/>
        <v>0.49764310940238782</v>
      </c>
      <c r="L80" s="1">
        <v>15</v>
      </c>
      <c r="M80" s="13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x14ac:dyDescent="0.25">
      <c r="A81" s="17" t="s">
        <v>76</v>
      </c>
      <c r="B81" s="18">
        <v>1.3160000000000001</v>
      </c>
      <c r="C81" s="18">
        <f t="shared" si="37"/>
        <v>113.06921241050119</v>
      </c>
      <c r="D81" s="19">
        <f t="shared" si="38"/>
        <v>0.11418249170462126</v>
      </c>
      <c r="E81" s="20">
        <f t="shared" si="39"/>
        <v>3.4396875400541411E-5</v>
      </c>
      <c r="F81" s="17"/>
      <c r="G81" s="20">
        <f t="shared" si="40"/>
        <v>3.4396875400541411E-5</v>
      </c>
      <c r="H81" s="17">
        <f t="shared" si="41"/>
        <v>6.6179115779377894E-3</v>
      </c>
      <c r="I81" s="1" t="s">
        <v>13</v>
      </c>
      <c r="J81" s="3">
        <v>2.0105599999999999E-4</v>
      </c>
      <c r="K81" s="18">
        <f t="shared" si="42"/>
        <v>0.17108106895860561</v>
      </c>
      <c r="L81" s="1">
        <v>15</v>
      </c>
      <c r="M81" s="13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17" t="s">
        <v>77</v>
      </c>
      <c r="B82" s="18">
        <f>B81+1.316</f>
        <v>2.6320000000000001</v>
      </c>
      <c r="C82" s="18">
        <f t="shared" si="37"/>
        <v>226.13842482100239</v>
      </c>
      <c r="D82" s="19">
        <f t="shared" si="38"/>
        <v>0.22836498340924252</v>
      </c>
      <c r="E82" s="20">
        <f t="shared" si="39"/>
        <v>6.8793750801082821E-5</v>
      </c>
      <c r="F82" s="17"/>
      <c r="G82" s="20">
        <f t="shared" si="40"/>
        <v>6.8793750801082821E-5</v>
      </c>
      <c r="H82" s="17">
        <f t="shared" si="41"/>
        <v>9.3591403081055517E-3</v>
      </c>
      <c r="I82" s="1" t="s">
        <v>13</v>
      </c>
      <c r="J82" s="3">
        <v>2.0105599999999999E-4</v>
      </c>
      <c r="K82" s="18">
        <f t="shared" si="42"/>
        <v>0.34216213791721123</v>
      </c>
      <c r="L82" s="1">
        <v>15</v>
      </c>
      <c r="M82" s="13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17" t="s">
        <v>78</v>
      </c>
      <c r="B83" s="18">
        <f>B82+1.124</f>
        <v>3.7560000000000002</v>
      </c>
      <c r="C83" s="18">
        <f t="shared" si="37"/>
        <v>322.71121718377083</v>
      </c>
      <c r="D83" s="19">
        <f t="shared" si="38"/>
        <v>0.32588863133932933</v>
      </c>
      <c r="E83" s="20">
        <f t="shared" si="39"/>
        <v>9.8172237085435819E-5</v>
      </c>
      <c r="F83" s="17"/>
      <c r="G83" s="20">
        <f t="shared" si="40"/>
        <v>9.8172237085435819E-5</v>
      </c>
      <c r="H83" s="17">
        <f t="shared" si="41"/>
        <v>1.1180360505596077E-2</v>
      </c>
      <c r="I83" s="1" t="s">
        <v>13</v>
      </c>
      <c r="J83" s="3">
        <v>2.0105599999999999E-4</v>
      </c>
      <c r="K83" s="18">
        <f t="shared" si="42"/>
        <v>0.4882830509183303</v>
      </c>
      <c r="L83" s="1">
        <v>15</v>
      </c>
      <c r="M83" s="13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17" t="s">
        <v>79</v>
      </c>
      <c r="B84" s="18">
        <f>B83+B80</f>
        <v>7.5840000000000005</v>
      </c>
      <c r="C84" s="18">
        <f t="shared" si="37"/>
        <v>651.60859188544146</v>
      </c>
      <c r="D84" s="19">
        <f t="shared" si="38"/>
        <v>0.65802432909410902</v>
      </c>
      <c r="E84" s="20">
        <f t="shared" si="39"/>
        <v>1.9822637008944227E-4</v>
      </c>
      <c r="F84" s="17"/>
      <c r="G84" s="20">
        <f t="shared" si="40"/>
        <v>1.9822637008944227E-4</v>
      </c>
      <c r="H84" s="17">
        <f t="shared" si="41"/>
        <v>1.5887010324227267E-2</v>
      </c>
      <c r="I84" s="1" t="s">
        <v>13</v>
      </c>
      <c r="J84" s="3">
        <v>2.0105599999999999E-4</v>
      </c>
      <c r="K84" s="18">
        <f t="shared" si="42"/>
        <v>0.985926160320718</v>
      </c>
      <c r="L84" s="1">
        <v>15</v>
      </c>
      <c r="M84" s="13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17" t="s">
        <v>207</v>
      </c>
      <c r="B85" s="18">
        <f>B84+B76</f>
        <v>18.276000000000003</v>
      </c>
      <c r="C85" s="18">
        <f t="shared" si="37"/>
        <v>1570.2529832935563</v>
      </c>
      <c r="D85" s="19">
        <f t="shared" si="38"/>
        <v>1.5857136917884944</v>
      </c>
      <c r="E85" s="20">
        <f t="shared" si="39"/>
        <v>4.7768791399718471E-4</v>
      </c>
      <c r="F85" s="17"/>
      <c r="G85" s="20">
        <f t="shared" si="40"/>
        <v>4.7768791399718471E-4</v>
      </c>
      <c r="H85" s="17">
        <f t="shared" si="41"/>
        <v>2.4662300792343606E-2</v>
      </c>
      <c r="I85" s="1" t="s">
        <v>208</v>
      </c>
      <c r="J85" s="3">
        <v>5.1470300000000004E-4</v>
      </c>
      <c r="K85" s="18">
        <f t="shared" si="42"/>
        <v>0.92808457303956782</v>
      </c>
      <c r="L85" s="1">
        <v>25</v>
      </c>
      <c r="M85" s="13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17" t="s">
        <v>90</v>
      </c>
      <c r="B86" s="18">
        <v>0.17100000000000001</v>
      </c>
      <c r="C86" s="18">
        <f>B86/(4.19*10)*3600</f>
        <v>14.692124105011931</v>
      </c>
      <c r="D86" s="19">
        <f>(C86/0.99025)/1000</f>
        <v>1.4836782736694705E-2</v>
      </c>
      <c r="E86" s="20">
        <f>(D86/0.9221)/3600</f>
        <v>4.4695028066053045E-6</v>
      </c>
      <c r="F86" s="17"/>
      <c r="G86" s="20">
        <f>E86/$F$3</f>
        <v>4.4695028066053045E-6</v>
      </c>
      <c r="H86" s="17">
        <f>SQRT((G86*4)/3.1415)</f>
        <v>2.3855639916604476E-3</v>
      </c>
      <c r="I86" s="1" t="s">
        <v>13</v>
      </c>
      <c r="J86" s="3">
        <v>2.0105599999999999E-4</v>
      </c>
      <c r="K86" s="18">
        <f>E86/J86</f>
        <v>2.2230138899636442E-2</v>
      </c>
      <c r="L86" s="1">
        <v>15</v>
      </c>
      <c r="M86" s="13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17" t="s">
        <v>91</v>
      </c>
      <c r="B87" s="18">
        <f>B86+0.171</f>
        <v>0.34200000000000003</v>
      </c>
      <c r="C87" s="18">
        <f>B87/(4.19*10)*3600</f>
        <v>29.384248210023863</v>
      </c>
      <c r="D87" s="19">
        <f>(C87/0.99025)/1000</f>
        <v>2.967356547338941E-2</v>
      </c>
      <c r="E87" s="20">
        <f>(D87/0.9221)/3600</f>
        <v>8.939005613210609E-6</v>
      </c>
      <c r="F87" s="17"/>
      <c r="G87" s="20">
        <f>E87/$F$3</f>
        <v>8.939005613210609E-6</v>
      </c>
      <c r="H87" s="17">
        <f>SQRT((G87*4)/3.1415)</f>
        <v>3.3736969509151021E-3</v>
      </c>
      <c r="I87" s="1" t="s">
        <v>13</v>
      </c>
      <c r="J87" s="3">
        <v>2.0105599999999999E-4</v>
      </c>
      <c r="K87" s="18">
        <f>E87/J87</f>
        <v>4.4460277799272883E-2</v>
      </c>
      <c r="L87" s="1">
        <v>15</v>
      </c>
      <c r="M87" s="13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17" t="s">
        <v>209</v>
      </c>
      <c r="B88" s="18">
        <f>B87+0.79</f>
        <v>1.1320000000000001</v>
      </c>
      <c r="C88" s="18">
        <f t="shared" ref="C88:C90" si="44">B88/(4.19*10)*3600</f>
        <v>97.260143198090688</v>
      </c>
      <c r="D88" s="19">
        <f t="shared" ref="D88:D90" si="45">(C88/0.99025)/1000</f>
        <v>9.8217766420692437E-2</v>
      </c>
      <c r="E88" s="20">
        <f t="shared" ref="E88:E90" si="46">(D88/0.9221)/3600</f>
        <v>2.9587585830860849E-5</v>
      </c>
      <c r="F88" s="17"/>
      <c r="G88" s="20">
        <f t="shared" ref="G88:G90" si="47">E88/$F$3</f>
        <v>2.9587585830860849E-5</v>
      </c>
      <c r="H88" s="17">
        <f t="shared" ref="H88:H90" si="48">SQRT((G88*4)/3.1415)</f>
        <v>6.1378494109771871E-3</v>
      </c>
      <c r="I88" s="1" t="s">
        <v>13</v>
      </c>
      <c r="J88" s="3">
        <v>2.0105599999999999E-4</v>
      </c>
      <c r="K88" s="18">
        <f t="shared" ref="K88:K90" si="49">E88/J88</f>
        <v>0.1471609194993477</v>
      </c>
      <c r="L88" s="1">
        <v>15</v>
      </c>
      <c r="M88" s="13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5">
      <c r="A89" s="17" t="s">
        <v>210</v>
      </c>
      <c r="B89" s="18">
        <f>B88+B85</f>
        <v>19.408000000000005</v>
      </c>
      <c r="C89" s="18">
        <f t="shared" si="44"/>
        <v>1667.513126491647</v>
      </c>
      <c r="D89" s="19">
        <f t="shared" si="45"/>
        <v>1.6839314582091864</v>
      </c>
      <c r="E89" s="20">
        <f t="shared" si="46"/>
        <v>5.0727549982804545E-4</v>
      </c>
      <c r="F89" s="17"/>
      <c r="G89" s="20">
        <f t="shared" si="47"/>
        <v>5.0727549982804545E-4</v>
      </c>
      <c r="H89" s="17">
        <f t="shared" si="48"/>
        <v>2.5414607527244344E-2</v>
      </c>
      <c r="I89" s="1" t="s">
        <v>208</v>
      </c>
      <c r="J89" s="3">
        <v>5.1470300000000004E-4</v>
      </c>
      <c r="K89" s="18">
        <f t="shared" si="49"/>
        <v>0.98556934742569091</v>
      </c>
      <c r="L89" s="1">
        <v>25</v>
      </c>
      <c r="M89" s="13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5">
      <c r="A90" s="17" t="s">
        <v>211</v>
      </c>
      <c r="B90" s="18">
        <f>B89+1.185</f>
        <v>20.593000000000004</v>
      </c>
      <c r="C90" s="18">
        <f t="shared" si="44"/>
        <v>1769.3269689737472</v>
      </c>
      <c r="D90" s="19">
        <f t="shared" si="45"/>
        <v>1.7867477596301413</v>
      </c>
      <c r="E90" s="20">
        <f t="shared" si="46"/>
        <v>5.3824837015452082E-4</v>
      </c>
      <c r="F90" s="17"/>
      <c r="G90" s="20">
        <f t="shared" si="47"/>
        <v>5.3824837015452082E-4</v>
      </c>
      <c r="H90" s="17">
        <f t="shared" si="48"/>
        <v>2.6178986270990204E-2</v>
      </c>
      <c r="I90" s="1" t="s">
        <v>219</v>
      </c>
      <c r="J90" s="3">
        <v>8.0422399999999998E-4</v>
      </c>
      <c r="K90" s="18">
        <f t="shared" si="49"/>
        <v>0.66927668181317745</v>
      </c>
      <c r="L90" s="1">
        <v>32</v>
      </c>
      <c r="M90" s="13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17" t="s">
        <v>80</v>
      </c>
      <c r="B91" s="18">
        <v>1.3160000000000001</v>
      </c>
      <c r="C91" s="18">
        <f t="shared" ref="C91:C100" si="50">B91/(4.19*10)*3600</f>
        <v>113.06921241050119</v>
      </c>
      <c r="D91" s="19">
        <f t="shared" ref="D91:D100" si="51">(C91/0.99025)/1000</f>
        <v>0.11418249170462126</v>
      </c>
      <c r="E91" s="20">
        <f t="shared" ref="E91:E100" si="52">(D91/0.9221)/3600</f>
        <v>3.4396875400541411E-5</v>
      </c>
      <c r="F91" s="17"/>
      <c r="G91" s="20">
        <f t="shared" ref="G91:G100" si="53">E91/$F$3</f>
        <v>3.4396875400541411E-5</v>
      </c>
      <c r="H91" s="17">
        <f t="shared" ref="H91:H100" si="54">SQRT((G91*4)/3.1415)</f>
        <v>6.6179115779377894E-3</v>
      </c>
      <c r="I91" s="1" t="s">
        <v>13</v>
      </c>
      <c r="J91" s="3">
        <v>2.0105599999999999E-4</v>
      </c>
      <c r="K91" s="18">
        <f t="shared" ref="K91:K100" si="55">E91/J91</f>
        <v>0.17108106895860561</v>
      </c>
      <c r="L91" s="1">
        <v>15</v>
      </c>
      <c r="M91" s="13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17" t="s">
        <v>81</v>
      </c>
      <c r="B92" s="18">
        <f>B91+1.316</f>
        <v>2.6320000000000001</v>
      </c>
      <c r="C92" s="18">
        <f t="shared" si="50"/>
        <v>226.13842482100239</v>
      </c>
      <c r="D92" s="19">
        <f t="shared" si="51"/>
        <v>0.22836498340924252</v>
      </c>
      <c r="E92" s="20">
        <f t="shared" si="52"/>
        <v>6.8793750801082821E-5</v>
      </c>
      <c r="F92" s="17"/>
      <c r="G92" s="20">
        <f t="shared" si="53"/>
        <v>6.8793750801082821E-5</v>
      </c>
      <c r="H92" s="17">
        <f t="shared" si="54"/>
        <v>9.3591403081055517E-3</v>
      </c>
      <c r="I92" s="1" t="s">
        <v>13</v>
      </c>
      <c r="J92" s="3">
        <v>2.0105599999999999E-4</v>
      </c>
      <c r="K92" s="18">
        <f t="shared" si="55"/>
        <v>0.34216213791721123</v>
      </c>
      <c r="L92" s="1">
        <v>15</v>
      </c>
      <c r="M92" s="13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17" t="s">
        <v>82</v>
      </c>
      <c r="B93" s="18">
        <f>B92+1.316</f>
        <v>3.9480000000000004</v>
      </c>
      <c r="C93" s="18">
        <f t="shared" si="50"/>
        <v>339.20763723150355</v>
      </c>
      <c r="D93" s="19">
        <f t="shared" si="51"/>
        <v>0.34254747511386374</v>
      </c>
      <c r="E93" s="20">
        <f t="shared" si="52"/>
        <v>1.0319062620162424E-4</v>
      </c>
      <c r="F93" s="17"/>
      <c r="G93" s="20">
        <f t="shared" si="53"/>
        <v>1.0319062620162424E-4</v>
      </c>
      <c r="H93" s="17">
        <f t="shared" si="54"/>
        <v>1.146255909298657E-2</v>
      </c>
      <c r="I93" s="1" t="s">
        <v>13</v>
      </c>
      <c r="J93" s="3">
        <v>2.0105599999999999E-4</v>
      </c>
      <c r="K93" s="18">
        <f t="shared" si="55"/>
        <v>0.51324320687581693</v>
      </c>
      <c r="L93" s="1">
        <v>15</v>
      </c>
      <c r="M93" s="13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5">
      <c r="A94" s="17" t="s">
        <v>83</v>
      </c>
      <c r="B94" s="18">
        <f>B93+1.124</f>
        <v>5.072000000000001</v>
      </c>
      <c r="C94" s="18">
        <f t="shared" si="50"/>
        <v>435.78042959427211</v>
      </c>
      <c r="D94" s="19">
        <f t="shared" si="51"/>
        <v>0.44007112304395063</v>
      </c>
      <c r="E94" s="20">
        <f t="shared" si="52"/>
        <v>1.3256911248597724E-4</v>
      </c>
      <c r="F94" s="17"/>
      <c r="G94" s="20">
        <f t="shared" si="53"/>
        <v>1.3256911248597724E-4</v>
      </c>
      <c r="H94" s="17">
        <f t="shared" si="54"/>
        <v>1.2992198223876343E-2</v>
      </c>
      <c r="I94" s="1" t="s">
        <v>13</v>
      </c>
      <c r="J94" s="3">
        <v>2.0105599999999999E-4</v>
      </c>
      <c r="K94" s="18">
        <f t="shared" si="55"/>
        <v>0.65936411987693599</v>
      </c>
      <c r="L94" s="1">
        <v>15</v>
      </c>
      <c r="M94" s="13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17" t="s">
        <v>84</v>
      </c>
      <c r="B95" s="18">
        <f>B94+1.124</f>
        <v>6.1960000000000015</v>
      </c>
      <c r="C95" s="18">
        <f t="shared" si="50"/>
        <v>532.35322195704055</v>
      </c>
      <c r="D95" s="19">
        <f t="shared" si="51"/>
        <v>0.53759477097403741</v>
      </c>
      <c r="E95" s="20">
        <f t="shared" si="52"/>
        <v>1.6194759877033023E-4</v>
      </c>
      <c r="F95" s="17"/>
      <c r="G95" s="20">
        <f t="shared" si="53"/>
        <v>1.6194759877033023E-4</v>
      </c>
      <c r="H95" s="17">
        <f t="shared" si="54"/>
        <v>1.435981087677627E-2</v>
      </c>
      <c r="I95" s="1" t="s">
        <v>13</v>
      </c>
      <c r="J95" s="3">
        <v>2.0105599999999999E-4</v>
      </c>
      <c r="K95" s="18">
        <f t="shared" si="55"/>
        <v>0.80548503287805506</v>
      </c>
      <c r="L95" s="1">
        <v>15</v>
      </c>
      <c r="M95" s="13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17" t="s">
        <v>85</v>
      </c>
      <c r="B96" s="18">
        <f>B95+1.124</f>
        <v>7.3200000000000021</v>
      </c>
      <c r="C96" s="18">
        <f t="shared" si="50"/>
        <v>628.92601431980916</v>
      </c>
      <c r="D96" s="19">
        <f t="shared" si="51"/>
        <v>0.63511841890412435</v>
      </c>
      <c r="E96" s="20">
        <f t="shared" si="52"/>
        <v>1.9132608505468326E-4</v>
      </c>
      <c r="F96" s="17"/>
      <c r="G96" s="20">
        <f t="shared" si="53"/>
        <v>1.9132608505468326E-4</v>
      </c>
      <c r="H96" s="17">
        <f t="shared" si="54"/>
        <v>1.5608046711394369E-2</v>
      </c>
      <c r="I96" s="1" t="s">
        <v>13</v>
      </c>
      <c r="J96" s="3">
        <v>2.0105599999999999E-4</v>
      </c>
      <c r="K96" s="18">
        <f t="shared" si="55"/>
        <v>0.95160594587917424</v>
      </c>
      <c r="L96" s="1">
        <v>15</v>
      </c>
      <c r="M96" s="13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78" x14ac:dyDescent="0.25">
      <c r="A97" s="17" t="s">
        <v>86</v>
      </c>
      <c r="B97" s="18">
        <v>1.1240000000000001</v>
      </c>
      <c r="C97" s="18">
        <f t="shared" si="50"/>
        <v>96.572792362768496</v>
      </c>
      <c r="D97" s="19">
        <f t="shared" si="51"/>
        <v>9.7523647930086846E-2</v>
      </c>
      <c r="E97" s="20">
        <f t="shared" si="52"/>
        <v>2.9378486284352997E-5</v>
      </c>
      <c r="F97" s="17"/>
      <c r="G97" s="20">
        <f t="shared" si="53"/>
        <v>2.9378486284352997E-5</v>
      </c>
      <c r="H97" s="17">
        <f t="shared" si="54"/>
        <v>6.1161224422248521E-3</v>
      </c>
      <c r="I97" s="1" t="s">
        <v>13</v>
      </c>
      <c r="J97" s="3">
        <v>2.0105599999999999E-4</v>
      </c>
      <c r="K97" s="18">
        <f t="shared" si="55"/>
        <v>0.1461209130011191</v>
      </c>
      <c r="L97" s="1">
        <v>15</v>
      </c>
      <c r="M97" s="13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78" x14ac:dyDescent="0.25">
      <c r="A98" s="17" t="s">
        <v>87</v>
      </c>
      <c r="B98" s="18">
        <f>B97+1.124</f>
        <v>2.2480000000000002</v>
      </c>
      <c r="C98" s="18">
        <f t="shared" si="50"/>
        <v>193.14558472553699</v>
      </c>
      <c r="D98" s="19">
        <f t="shared" si="51"/>
        <v>0.19504729586017369</v>
      </c>
      <c r="E98" s="20">
        <f t="shared" si="52"/>
        <v>5.8756972568705995E-5</v>
      </c>
      <c r="F98" s="17"/>
      <c r="G98" s="20">
        <f t="shared" si="53"/>
        <v>5.8756972568705995E-5</v>
      </c>
      <c r="H98" s="17">
        <f t="shared" si="54"/>
        <v>8.6495033069288411E-3</v>
      </c>
      <c r="I98" s="1" t="s">
        <v>13</v>
      </c>
      <c r="J98" s="3">
        <v>2.0105599999999999E-4</v>
      </c>
      <c r="K98" s="18">
        <f t="shared" si="55"/>
        <v>0.29224182600223819</v>
      </c>
      <c r="L98" s="1">
        <v>15</v>
      </c>
      <c r="M98" s="13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78" x14ac:dyDescent="0.25">
      <c r="A99" s="17" t="s">
        <v>88</v>
      </c>
      <c r="B99" s="18">
        <f>B98+1.124</f>
        <v>3.3720000000000003</v>
      </c>
      <c r="C99" s="18">
        <f t="shared" si="50"/>
        <v>289.71837708830549</v>
      </c>
      <c r="D99" s="19">
        <f t="shared" si="51"/>
        <v>0.2925709437902605</v>
      </c>
      <c r="E99" s="20">
        <f t="shared" si="52"/>
        <v>8.8135458853058979E-5</v>
      </c>
      <c r="F99" s="17"/>
      <c r="G99" s="20">
        <f t="shared" si="53"/>
        <v>8.8135458853058979E-5</v>
      </c>
      <c r="H99" s="17">
        <f t="shared" si="54"/>
        <v>1.0593434815245687E-2</v>
      </c>
      <c r="I99" s="1" t="s">
        <v>13</v>
      </c>
      <c r="J99" s="3">
        <v>2.0105599999999999E-4</v>
      </c>
      <c r="K99" s="18">
        <f t="shared" si="55"/>
        <v>0.4383627390033572</v>
      </c>
      <c r="L99" s="1">
        <v>15</v>
      </c>
      <c r="M99" s="13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78" x14ac:dyDescent="0.25">
      <c r="A100" s="17" t="s">
        <v>89</v>
      </c>
      <c r="B100" s="18">
        <f>B99+B96</f>
        <v>10.692000000000002</v>
      </c>
      <c r="C100" s="18">
        <f t="shared" si="50"/>
        <v>918.64439140811453</v>
      </c>
      <c r="D100" s="19">
        <f t="shared" si="51"/>
        <v>0.92768936269438484</v>
      </c>
      <c r="E100" s="20">
        <f t="shared" si="52"/>
        <v>2.7946154390774225E-4</v>
      </c>
      <c r="F100" s="17"/>
      <c r="G100" s="20">
        <f t="shared" si="53"/>
        <v>2.7946154390774225E-4</v>
      </c>
      <c r="H100" s="17">
        <f t="shared" si="54"/>
        <v>1.8863509305798009E-2</v>
      </c>
      <c r="I100" s="1" t="s">
        <v>14</v>
      </c>
      <c r="J100" s="3">
        <v>3.1415000000000002E-4</v>
      </c>
      <c r="K100" s="18">
        <f t="shared" si="55"/>
        <v>0.88957995832482006</v>
      </c>
      <c r="L100" s="17">
        <v>20</v>
      </c>
      <c r="M100" s="13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78" x14ac:dyDescent="0.25">
      <c r="A101" s="17" t="s">
        <v>212</v>
      </c>
      <c r="B101" s="18">
        <f>B90+B100</f>
        <v>31.285000000000004</v>
      </c>
      <c r="C101" s="18">
        <f t="shared" ref="C101:C104" si="56">B101/(4.19*10)*3600</f>
        <v>2687.9713603818614</v>
      </c>
      <c r="D101" s="19">
        <f t="shared" ref="D101:D104" si="57">(C101/0.99025)/1000</f>
        <v>2.7144371223245258</v>
      </c>
      <c r="E101" s="20">
        <f t="shared" ref="E101:E104" si="58">(D101/0.9221)/3600</f>
        <v>8.1770991406226296E-4</v>
      </c>
      <c r="F101" s="17"/>
      <c r="G101" s="20">
        <f t="shared" ref="G101:G104" si="59">E101/$F$3</f>
        <v>8.1770991406226296E-4</v>
      </c>
      <c r="H101" s="17">
        <f t="shared" ref="H101:H104" si="60">SQRT((G101*4)/3.1415)</f>
        <v>3.2267186203736788E-2</v>
      </c>
      <c r="I101" s="1" t="s">
        <v>15</v>
      </c>
      <c r="J101" s="3">
        <v>1.1945549999999999E-3</v>
      </c>
      <c r="K101" s="18">
        <f t="shared" ref="K101:K104" si="61">E101/J101</f>
        <v>0.68453098774209897</v>
      </c>
      <c r="L101" s="17">
        <v>40</v>
      </c>
      <c r="M101" s="13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78" x14ac:dyDescent="0.25">
      <c r="A102" s="17" t="s">
        <v>215</v>
      </c>
      <c r="B102" s="18">
        <f>B101+1.185</f>
        <v>32.470000000000006</v>
      </c>
      <c r="C102" s="18">
        <f t="shared" si="56"/>
        <v>2789.7852028639618</v>
      </c>
      <c r="D102" s="19">
        <f t="shared" si="57"/>
        <v>2.81725342374548</v>
      </c>
      <c r="E102" s="20">
        <f t="shared" si="58"/>
        <v>8.4868278438873822E-4</v>
      </c>
      <c r="F102" s="17"/>
      <c r="G102" s="20">
        <f t="shared" si="59"/>
        <v>8.4868278438873822E-4</v>
      </c>
      <c r="H102" s="17">
        <f t="shared" si="60"/>
        <v>3.2872607926957211E-2</v>
      </c>
      <c r="I102" s="1" t="s">
        <v>15</v>
      </c>
      <c r="J102" s="3">
        <v>1.1945549999999999E-3</v>
      </c>
      <c r="K102" s="18">
        <f t="shared" si="61"/>
        <v>0.71045936301697143</v>
      </c>
      <c r="L102" s="17">
        <v>40</v>
      </c>
      <c r="M102" s="13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78" x14ac:dyDescent="0.25">
      <c r="A103" s="17" t="s">
        <v>213</v>
      </c>
      <c r="B103" s="18">
        <f>B102+1.185</f>
        <v>33.655000000000008</v>
      </c>
      <c r="C103" s="18">
        <f t="shared" si="56"/>
        <v>2891.5990453460622</v>
      </c>
      <c r="D103" s="19">
        <f t="shared" si="57"/>
        <v>2.9200697251664351</v>
      </c>
      <c r="E103" s="20">
        <f t="shared" si="58"/>
        <v>8.7965565471521381E-4</v>
      </c>
      <c r="F103" s="17"/>
      <c r="G103" s="20">
        <f t="shared" si="59"/>
        <v>8.7965565471521381E-4</v>
      </c>
      <c r="H103" s="17">
        <f t="shared" si="60"/>
        <v>3.3467079321809354E-2</v>
      </c>
      <c r="I103" s="1" t="s">
        <v>15</v>
      </c>
      <c r="J103" s="3">
        <v>1.1945549999999999E-3</v>
      </c>
      <c r="K103" s="18">
        <f t="shared" si="61"/>
        <v>0.73638773829184412</v>
      </c>
      <c r="L103" s="17">
        <v>40</v>
      </c>
      <c r="M103" s="13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78" x14ac:dyDescent="0.25">
      <c r="A104" s="17" t="s">
        <v>214</v>
      </c>
      <c r="B104" s="18">
        <f>B103+1.185</f>
        <v>34.840000000000011</v>
      </c>
      <c r="C104" s="18">
        <f t="shared" si="56"/>
        <v>2993.4128878281626</v>
      </c>
      <c r="D104" s="19">
        <f t="shared" si="57"/>
        <v>3.0228860265873898</v>
      </c>
      <c r="E104" s="20">
        <f t="shared" si="58"/>
        <v>9.1062852504168908E-4</v>
      </c>
      <c r="F104" s="17"/>
      <c r="G104" s="20">
        <f t="shared" si="59"/>
        <v>9.1062852504168908E-4</v>
      </c>
      <c r="H104" s="17">
        <f t="shared" si="60"/>
        <v>3.4051173911410278E-2</v>
      </c>
      <c r="I104" s="1" t="s">
        <v>15</v>
      </c>
      <c r="J104" s="3">
        <v>1.1945549999999999E-3</v>
      </c>
      <c r="K104" s="18">
        <f t="shared" si="61"/>
        <v>0.76231611356671658</v>
      </c>
      <c r="L104" s="17">
        <v>40</v>
      </c>
      <c r="M104" s="13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78" x14ac:dyDescent="0.25">
      <c r="A105" s="17" t="s">
        <v>92</v>
      </c>
      <c r="B105" s="18">
        <v>0.17100000000000001</v>
      </c>
      <c r="C105" s="18">
        <f t="shared" ref="C105:C111" si="62">B105/(4.19*10)*3600</f>
        <v>14.692124105011931</v>
      </c>
      <c r="D105" s="19">
        <f t="shared" ref="D105:D111" si="63">(C105/0.99025)/1000</f>
        <v>1.4836782736694705E-2</v>
      </c>
      <c r="E105" s="20">
        <f t="shared" ref="E105:E111" si="64">(D105/0.9221)/3600</f>
        <v>4.4695028066053045E-6</v>
      </c>
      <c r="F105" s="17"/>
      <c r="G105" s="20">
        <f t="shared" ref="G105:G111" si="65">E105/$F$3</f>
        <v>4.4695028066053045E-6</v>
      </c>
      <c r="H105" s="17">
        <f t="shared" ref="H105:H111" si="66">SQRT((G105*4)/3.1415)</f>
        <v>2.3855639916604476E-3</v>
      </c>
      <c r="I105" s="1" t="s">
        <v>13</v>
      </c>
      <c r="J105" s="3">
        <v>2.0105599999999999E-4</v>
      </c>
      <c r="K105" s="18">
        <f t="shared" ref="K105:K111" si="67">E105/J105</f>
        <v>2.2230138899636442E-2</v>
      </c>
      <c r="L105" s="1">
        <v>15</v>
      </c>
      <c r="M105" s="13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78" x14ac:dyDescent="0.25">
      <c r="A106" s="17" t="s">
        <v>93</v>
      </c>
      <c r="B106" s="18">
        <f>B105+1.316</f>
        <v>1.4870000000000001</v>
      </c>
      <c r="C106" s="18">
        <f t="shared" si="62"/>
        <v>127.76133651551311</v>
      </c>
      <c r="D106" s="19">
        <f t="shared" si="63"/>
        <v>0.12901927444131592</v>
      </c>
      <c r="E106" s="20">
        <f t="shared" si="64"/>
        <v>3.8866378207146702E-5</v>
      </c>
      <c r="F106" s="17"/>
      <c r="G106" s="20">
        <f t="shared" si="65"/>
        <v>3.8866378207146702E-5</v>
      </c>
      <c r="H106" s="17">
        <f t="shared" si="66"/>
        <v>7.0347472741890274E-3</v>
      </c>
      <c r="I106" s="1" t="s">
        <v>13</v>
      </c>
      <c r="J106" s="3">
        <v>2.0105599999999999E-4</v>
      </c>
      <c r="K106" s="18">
        <f t="shared" si="67"/>
        <v>0.19331120785824199</v>
      </c>
      <c r="L106" s="1">
        <v>15</v>
      </c>
      <c r="M106" s="13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78" x14ac:dyDescent="0.25">
      <c r="A107" s="17" t="s">
        <v>94</v>
      </c>
      <c r="B107" s="18">
        <f>B106+1.316</f>
        <v>2.8029999999999999</v>
      </c>
      <c r="C107" s="18">
        <f t="shared" si="62"/>
        <v>240.83054892601427</v>
      </c>
      <c r="D107" s="19">
        <f t="shared" si="63"/>
        <v>0.24320176614593716</v>
      </c>
      <c r="E107" s="20">
        <f t="shared" si="64"/>
        <v>7.3263253607688106E-5</v>
      </c>
      <c r="F107" s="17"/>
      <c r="G107" s="20">
        <f t="shared" si="65"/>
        <v>7.3263253607688106E-5</v>
      </c>
      <c r="H107" s="17">
        <f t="shared" si="66"/>
        <v>9.6583861418517002E-3</v>
      </c>
      <c r="I107" s="1" t="s">
        <v>13</v>
      </c>
      <c r="J107" s="3">
        <v>2.0105599999999999E-4</v>
      </c>
      <c r="K107" s="18">
        <f t="shared" si="67"/>
        <v>0.3643922768168476</v>
      </c>
      <c r="L107" s="1">
        <v>15</v>
      </c>
      <c r="M107" s="13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</row>
    <row r="108" spans="1:78" x14ac:dyDescent="0.25">
      <c r="A108" s="17" t="s">
        <v>95</v>
      </c>
      <c r="B108" s="18">
        <f>B107+1.316</f>
        <v>4.1189999999999998</v>
      </c>
      <c r="C108" s="18">
        <f t="shared" si="62"/>
        <v>353.89976133651544</v>
      </c>
      <c r="D108" s="19">
        <f t="shared" si="63"/>
        <v>0.35738425785055844</v>
      </c>
      <c r="E108" s="20">
        <f t="shared" si="64"/>
        <v>1.0766012900822954E-4</v>
      </c>
      <c r="F108" s="17"/>
      <c r="G108" s="20">
        <f t="shared" si="65"/>
        <v>1.0766012900822954E-4</v>
      </c>
      <c r="H108" s="17">
        <f t="shared" si="66"/>
        <v>1.1708167086205937E-2</v>
      </c>
      <c r="I108" s="1" t="s">
        <v>13</v>
      </c>
      <c r="J108" s="3">
        <v>2.0105599999999999E-4</v>
      </c>
      <c r="K108" s="18">
        <f t="shared" si="67"/>
        <v>0.53547334577545336</v>
      </c>
      <c r="L108" s="1">
        <v>15</v>
      </c>
      <c r="M108" s="13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</row>
    <row r="109" spans="1:78" x14ac:dyDescent="0.25">
      <c r="A109" s="17" t="s">
        <v>96</v>
      </c>
      <c r="B109" s="18">
        <v>1.4990000000000001</v>
      </c>
      <c r="C109" s="18">
        <f t="shared" si="62"/>
        <v>128.79236276849642</v>
      </c>
      <c r="D109" s="19">
        <f t="shared" si="63"/>
        <v>0.13006045217722437</v>
      </c>
      <c r="E109" s="20">
        <f t="shared" si="64"/>
        <v>3.9180027526908495E-5</v>
      </c>
      <c r="F109" s="17"/>
      <c r="G109" s="20">
        <f t="shared" si="65"/>
        <v>3.9180027526908495E-5</v>
      </c>
      <c r="H109" s="17">
        <f t="shared" si="66"/>
        <v>7.0630752301692043E-3</v>
      </c>
      <c r="I109" s="1" t="s">
        <v>13</v>
      </c>
      <c r="J109" s="3">
        <v>2.0105599999999999E-4</v>
      </c>
      <c r="K109" s="18">
        <f t="shared" si="67"/>
        <v>0.19487121760558498</v>
      </c>
      <c r="L109" s="1">
        <v>15</v>
      </c>
      <c r="M109" s="13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</row>
    <row r="110" spans="1:78" x14ac:dyDescent="0.25">
      <c r="A110" s="17" t="s">
        <v>97</v>
      </c>
      <c r="B110" s="18">
        <f>B109+1.499</f>
        <v>2.9980000000000002</v>
      </c>
      <c r="C110" s="18">
        <f t="shared" si="62"/>
        <v>257.58472553699283</v>
      </c>
      <c r="D110" s="19">
        <f t="shared" si="63"/>
        <v>0.26012090435444873</v>
      </c>
      <c r="E110" s="20">
        <f t="shared" si="64"/>
        <v>7.8360055053816989E-5</v>
      </c>
      <c r="F110" s="17"/>
      <c r="G110" s="20">
        <f t="shared" si="65"/>
        <v>7.8360055053816989E-5</v>
      </c>
      <c r="H110" s="17">
        <f t="shared" si="66"/>
        <v>9.988696782566758E-3</v>
      </c>
      <c r="I110" s="1" t="s">
        <v>13</v>
      </c>
      <c r="J110" s="3">
        <v>2.0105599999999999E-4</v>
      </c>
      <c r="K110" s="18">
        <f t="shared" si="67"/>
        <v>0.38974243521116997</v>
      </c>
      <c r="L110" s="1">
        <v>15</v>
      </c>
      <c r="M110" s="13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</row>
    <row r="111" spans="1:78" x14ac:dyDescent="0.25">
      <c r="A111" s="17" t="s">
        <v>98</v>
      </c>
      <c r="B111" s="18">
        <f>B110+B108</f>
        <v>7.117</v>
      </c>
      <c r="C111" s="18">
        <f t="shared" si="62"/>
        <v>611.48448687350822</v>
      </c>
      <c r="D111" s="19">
        <f t="shared" si="63"/>
        <v>0.61750516220500706</v>
      </c>
      <c r="E111" s="20">
        <f t="shared" si="64"/>
        <v>1.8602018406204649E-4</v>
      </c>
      <c r="F111" s="17"/>
      <c r="G111" s="20">
        <f t="shared" si="65"/>
        <v>1.8602018406204649E-4</v>
      </c>
      <c r="H111" s="17">
        <f t="shared" si="66"/>
        <v>1.5390102011766377E-2</v>
      </c>
      <c r="I111" s="1" t="s">
        <v>13</v>
      </c>
      <c r="J111" s="3">
        <v>2.0105599999999999E-4</v>
      </c>
      <c r="K111" s="18">
        <f t="shared" si="67"/>
        <v>0.92521578098662305</v>
      </c>
      <c r="L111" s="1">
        <v>15</v>
      </c>
      <c r="M111" s="13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</row>
    <row r="112" spans="1:78" x14ac:dyDescent="0.25">
      <c r="A112" s="17" t="s">
        <v>216</v>
      </c>
      <c r="B112" s="18">
        <f>B104+B111</f>
        <v>41.957000000000008</v>
      </c>
      <c r="C112" s="18">
        <f t="shared" ref="C112:C114" si="68">B112/(4.19*10)*3600</f>
        <v>3604.8973747016712</v>
      </c>
      <c r="D112" s="19">
        <f t="shared" ref="D112:D114" si="69">(C112/0.99025)/1000</f>
        <v>3.6403911887923974</v>
      </c>
      <c r="E112" s="20">
        <f t="shared" ref="E112:E114" si="70">(D112/0.9221)/3600</f>
        <v>1.0966487091037358E-3</v>
      </c>
      <c r="F112" s="17"/>
      <c r="G112" s="20">
        <f t="shared" ref="G112:G114" si="71">E112/$F$3</f>
        <v>1.0966487091037358E-3</v>
      </c>
      <c r="H112" s="17">
        <f t="shared" ref="H112:H114" si="72">SQRT((G112*4)/3.1415)</f>
        <v>3.736760207288773E-2</v>
      </c>
      <c r="I112" s="1" t="s">
        <v>15</v>
      </c>
      <c r="J112" s="3">
        <v>1.1945549999999999E-3</v>
      </c>
      <c r="K112" s="18">
        <f t="shared" ref="K112:K114" si="73">E112/J112</f>
        <v>0.91803952861420013</v>
      </c>
      <c r="L112" s="1">
        <v>40</v>
      </c>
      <c r="M112" s="13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</row>
    <row r="113" spans="1:78" x14ac:dyDescent="0.25">
      <c r="A113" s="17" t="s">
        <v>217</v>
      </c>
      <c r="B113" s="18">
        <f>B112+1.185</f>
        <v>43.14200000000001</v>
      </c>
      <c r="C113" s="18">
        <f t="shared" si="68"/>
        <v>3706.7112171837712</v>
      </c>
      <c r="D113" s="19">
        <f t="shared" si="69"/>
        <v>3.7432074902133512</v>
      </c>
      <c r="E113" s="20">
        <f t="shared" si="70"/>
        <v>1.1276215794302109E-3</v>
      </c>
      <c r="F113" s="17"/>
      <c r="G113" s="20">
        <f t="shared" si="71"/>
        <v>1.1276215794302109E-3</v>
      </c>
      <c r="H113" s="17">
        <f t="shared" si="72"/>
        <v>3.7891618216836717E-2</v>
      </c>
      <c r="I113" s="1" t="s">
        <v>15</v>
      </c>
      <c r="J113" s="3">
        <v>1.1945549999999999E-3</v>
      </c>
      <c r="K113" s="18">
        <f t="shared" si="73"/>
        <v>0.94396790388907248</v>
      </c>
      <c r="L113" s="1">
        <v>40</v>
      </c>
      <c r="M113" s="13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</row>
    <row r="114" spans="1:78" x14ac:dyDescent="0.25">
      <c r="A114" s="17" t="s">
        <v>218</v>
      </c>
      <c r="B114" s="18">
        <f>B113+1.185</f>
        <v>44.327000000000012</v>
      </c>
      <c r="C114" s="18">
        <f t="shared" si="68"/>
        <v>3808.525059665872</v>
      </c>
      <c r="D114" s="19">
        <f t="shared" si="69"/>
        <v>3.8460237916343067</v>
      </c>
      <c r="E114" s="20">
        <f t="shared" si="70"/>
        <v>1.1585944497566867E-3</v>
      </c>
      <c r="F114" s="17"/>
      <c r="G114" s="20">
        <f t="shared" si="71"/>
        <v>1.1585944497566867E-3</v>
      </c>
      <c r="H114" s="17">
        <f t="shared" si="72"/>
        <v>3.8408485748638171E-2</v>
      </c>
      <c r="I114" s="1" t="s">
        <v>15</v>
      </c>
      <c r="J114" s="3">
        <v>1.1945549999999999E-3</v>
      </c>
      <c r="K114" s="18">
        <f t="shared" si="73"/>
        <v>0.96989627916394539</v>
      </c>
      <c r="L114" s="1">
        <v>40</v>
      </c>
      <c r="M114" s="13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</row>
    <row r="115" spans="1:78" x14ac:dyDescent="0.25">
      <c r="A115" s="17" t="s">
        <v>99</v>
      </c>
      <c r="B115" s="18">
        <v>1.4990000000000001</v>
      </c>
      <c r="C115" s="18">
        <f t="shared" ref="C115:C120" si="74">B115/(4.19*10)*3600</f>
        <v>128.79236276849642</v>
      </c>
      <c r="D115" s="19">
        <f t="shared" ref="D115:D120" si="75">(C115/0.99025)/1000</f>
        <v>0.13006045217722437</v>
      </c>
      <c r="E115" s="20">
        <f t="shared" ref="E115:E120" si="76">(D115/0.9221)/3600</f>
        <v>3.9180027526908495E-5</v>
      </c>
      <c r="F115" s="17"/>
      <c r="G115" s="20">
        <f t="shared" ref="G115:G120" si="77">E115/$F$3</f>
        <v>3.9180027526908495E-5</v>
      </c>
      <c r="H115" s="17">
        <f t="shared" ref="H115:H120" si="78">SQRT((G115*4)/3.1415)</f>
        <v>7.0630752301692043E-3</v>
      </c>
      <c r="I115" s="1" t="s">
        <v>13</v>
      </c>
      <c r="J115" s="3">
        <v>2.0105599999999999E-4</v>
      </c>
      <c r="K115" s="18">
        <f t="shared" ref="K115:K120" si="79">E115/J115</f>
        <v>0.19487121760558498</v>
      </c>
      <c r="L115" s="1">
        <v>15</v>
      </c>
      <c r="M115" s="13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</row>
    <row r="116" spans="1:78" x14ac:dyDescent="0.25">
      <c r="A116" s="17" t="s">
        <v>100</v>
      </c>
      <c r="B116" s="18">
        <f>B115+1.499</f>
        <v>2.9980000000000002</v>
      </c>
      <c r="C116" s="18">
        <f t="shared" si="74"/>
        <v>257.58472553699283</v>
      </c>
      <c r="D116" s="19">
        <f t="shared" si="75"/>
        <v>0.26012090435444873</v>
      </c>
      <c r="E116" s="20">
        <f t="shared" si="76"/>
        <v>7.8360055053816989E-5</v>
      </c>
      <c r="F116" s="17"/>
      <c r="G116" s="20">
        <f t="shared" si="77"/>
        <v>7.8360055053816989E-5</v>
      </c>
      <c r="H116" s="17">
        <f t="shared" si="78"/>
        <v>9.988696782566758E-3</v>
      </c>
      <c r="I116" s="1" t="s">
        <v>13</v>
      </c>
      <c r="J116" s="3">
        <v>2.0105599999999999E-4</v>
      </c>
      <c r="K116" s="18">
        <f t="shared" si="79"/>
        <v>0.38974243521116997</v>
      </c>
      <c r="L116" s="1">
        <v>15</v>
      </c>
      <c r="M116" s="13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</row>
    <row r="117" spans="1:78" x14ac:dyDescent="0.25">
      <c r="A117" s="17" t="s">
        <v>101</v>
      </c>
      <c r="B117" s="18">
        <f>B116+1.316</f>
        <v>4.3140000000000001</v>
      </c>
      <c r="C117" s="18">
        <f t="shared" si="74"/>
        <v>370.653937947494</v>
      </c>
      <c r="D117" s="19">
        <f t="shared" si="75"/>
        <v>0.37430339605906993</v>
      </c>
      <c r="E117" s="20">
        <f t="shared" si="76"/>
        <v>1.1275693045435839E-4</v>
      </c>
      <c r="F117" s="17"/>
      <c r="G117" s="20">
        <f t="shared" si="77"/>
        <v>1.1275693045435839E-4</v>
      </c>
      <c r="H117" s="17">
        <f t="shared" si="78"/>
        <v>1.1982104033410098E-2</v>
      </c>
      <c r="I117" s="1" t="s">
        <v>13</v>
      </c>
      <c r="J117" s="3">
        <v>2.0105599999999999E-4</v>
      </c>
      <c r="K117" s="18">
        <f t="shared" si="79"/>
        <v>0.56082350416977556</v>
      </c>
      <c r="L117" s="1">
        <v>15</v>
      </c>
      <c r="M117" s="13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</row>
    <row r="118" spans="1:78" x14ac:dyDescent="0.25">
      <c r="A118" s="17" t="s">
        <v>102</v>
      </c>
      <c r="B118" s="18">
        <f>B117+1.316</f>
        <v>5.63</v>
      </c>
      <c r="C118" s="18">
        <f t="shared" si="74"/>
        <v>483.72315035799517</v>
      </c>
      <c r="D118" s="19">
        <f t="shared" si="75"/>
        <v>0.48848588776369117</v>
      </c>
      <c r="E118" s="20">
        <f t="shared" si="76"/>
        <v>1.4715380585489981E-4</v>
      </c>
      <c r="F118" s="17"/>
      <c r="G118" s="20">
        <f t="shared" si="77"/>
        <v>1.4715380585489981E-4</v>
      </c>
      <c r="H118" s="17">
        <f t="shared" si="78"/>
        <v>1.3688227449924463E-2</v>
      </c>
      <c r="I118" s="1" t="s">
        <v>13</v>
      </c>
      <c r="J118" s="3">
        <v>2.0105599999999999E-4</v>
      </c>
      <c r="K118" s="18">
        <f t="shared" si="79"/>
        <v>0.7319045731283812</v>
      </c>
      <c r="L118" s="1">
        <v>15</v>
      </c>
      <c r="M118" s="13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</row>
    <row r="119" spans="1:78" x14ac:dyDescent="0.25">
      <c r="A119" s="17" t="s">
        <v>103</v>
      </c>
      <c r="B119" s="18">
        <f>B118+1.316</f>
        <v>6.9459999999999997</v>
      </c>
      <c r="C119" s="18">
        <f t="shared" si="74"/>
        <v>596.79236276849633</v>
      </c>
      <c r="D119" s="19">
        <f t="shared" si="75"/>
        <v>0.60266837946831242</v>
      </c>
      <c r="E119" s="20">
        <f t="shared" si="76"/>
        <v>1.8155068125544121E-4</v>
      </c>
      <c r="F119" s="17"/>
      <c r="G119" s="20">
        <f t="shared" si="77"/>
        <v>1.8155068125544121E-4</v>
      </c>
      <c r="H119" s="17">
        <f t="shared" si="78"/>
        <v>1.5204089067559049E-2</v>
      </c>
      <c r="I119" s="1" t="s">
        <v>13</v>
      </c>
      <c r="J119" s="3">
        <v>2.0105599999999999E-4</v>
      </c>
      <c r="K119" s="18">
        <f t="shared" si="79"/>
        <v>0.90298564208698684</v>
      </c>
      <c r="L119" s="1">
        <v>15</v>
      </c>
      <c r="M119" s="13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</row>
    <row r="120" spans="1:78" x14ac:dyDescent="0.25">
      <c r="A120" s="17" t="s">
        <v>104</v>
      </c>
      <c r="B120" s="18">
        <f>B114+B119</f>
        <v>51.27300000000001</v>
      </c>
      <c r="C120" s="18">
        <f t="shared" si="74"/>
        <v>4405.3174224343675</v>
      </c>
      <c r="D120" s="19">
        <f t="shared" si="75"/>
        <v>4.4486921711026177</v>
      </c>
      <c r="E120" s="20">
        <f t="shared" si="76"/>
        <v>1.3401451310121274E-3</v>
      </c>
      <c r="F120" s="17"/>
      <c r="G120" s="20">
        <f t="shared" si="77"/>
        <v>1.3401451310121274E-3</v>
      </c>
      <c r="H120" s="17">
        <f t="shared" si="78"/>
        <v>4.1308305483009213E-2</v>
      </c>
      <c r="I120" s="1" t="s">
        <v>16</v>
      </c>
      <c r="J120" s="1">
        <v>2.0427599999999998E-3</v>
      </c>
      <c r="K120" s="18">
        <f t="shared" si="79"/>
        <v>0.65604629570391404</v>
      </c>
      <c r="L120" s="17">
        <v>50</v>
      </c>
      <c r="M120" s="13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</row>
    <row r="121" spans="1:78" x14ac:dyDescent="0.25">
      <c r="M121" s="13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</row>
    <row r="122" spans="1:78" x14ac:dyDescent="0.25">
      <c r="A122" s="51" t="s">
        <v>106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3"/>
      <c r="M122" s="13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</row>
    <row r="123" spans="1:78" x14ac:dyDescent="0.25">
      <c r="A123" s="17" t="s">
        <v>107</v>
      </c>
      <c r="B123" s="29">
        <v>0.65800000000000003</v>
      </c>
      <c r="C123" s="22">
        <f>B123/(4.19*10)*3600</f>
        <v>56.534606205250597</v>
      </c>
      <c r="D123" s="19">
        <f>(C123/0.99025)/1000</f>
        <v>5.7091245852310631E-2</v>
      </c>
      <c r="E123" s="20">
        <f>(D123/0.9221)/3600</f>
        <v>1.7198437700270705E-5</v>
      </c>
      <c r="F123" s="17">
        <v>1</v>
      </c>
      <c r="G123" s="20">
        <f>E123/$F$3</f>
        <v>1.7198437700270705E-5</v>
      </c>
      <c r="H123" s="21">
        <f>SQRT((G123*4)/3.1415)</f>
        <v>4.6795701540527758E-3</v>
      </c>
      <c r="I123" s="1" t="s">
        <v>13</v>
      </c>
      <c r="J123" s="3">
        <v>2.0105599999999999E-4</v>
      </c>
      <c r="K123" s="18">
        <f>E123/J123</f>
        <v>8.5540534479302807E-2</v>
      </c>
      <c r="L123" s="1">
        <v>15</v>
      </c>
      <c r="M123" s="13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</row>
    <row r="124" spans="1:78" x14ac:dyDescent="0.25">
      <c r="A124" s="17" t="s">
        <v>108</v>
      </c>
      <c r="B124" s="29">
        <f>B123+0.921</f>
        <v>1.5790000000000002</v>
      </c>
      <c r="C124" s="22">
        <f t="shared" ref="C124:C187" si="80">B124/(4.19*10)*3600</f>
        <v>135.66587112171837</v>
      </c>
      <c r="D124" s="19">
        <f t="shared" ref="D124:D187" si="81">(C124/0.99025)/1000</f>
        <v>0.13700163708328034</v>
      </c>
      <c r="E124" s="20">
        <f t="shared" ref="E124:E187" si="82">(D124/0.9221)/3600</f>
        <v>4.1271022991986988E-5</v>
      </c>
      <c r="F124" s="17"/>
      <c r="G124" s="20">
        <f t="shared" ref="G124:G187" si="83">E124/$F$3</f>
        <v>4.1271022991986988E-5</v>
      </c>
      <c r="H124" s="21">
        <f t="shared" ref="H124:H187" si="84">SQRT((G124*4)/3.1415)</f>
        <v>7.2490998298061094E-3</v>
      </c>
      <c r="I124" s="1" t="s">
        <v>13</v>
      </c>
      <c r="J124" s="3">
        <v>2.0105599999999999E-4</v>
      </c>
      <c r="K124" s="18">
        <f t="shared" ref="K124:K187" si="85">E124/J124</f>
        <v>0.205271282587871</v>
      </c>
      <c r="L124" s="1">
        <v>15</v>
      </c>
      <c r="M124" s="13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</row>
    <row r="125" spans="1:78" x14ac:dyDescent="0.25">
      <c r="A125" s="17" t="s">
        <v>109</v>
      </c>
      <c r="B125" s="29">
        <f>B124+0.921</f>
        <v>2.5</v>
      </c>
      <c r="C125" s="22">
        <f t="shared" si="80"/>
        <v>214.79713603818612</v>
      </c>
      <c r="D125" s="19">
        <f t="shared" si="81"/>
        <v>0.21691202831425008</v>
      </c>
      <c r="E125" s="20">
        <f t="shared" si="82"/>
        <v>6.5343608283703288E-5</v>
      </c>
      <c r="F125" s="17"/>
      <c r="G125" s="20">
        <f t="shared" si="83"/>
        <v>6.5343608283703288E-5</v>
      </c>
      <c r="H125" s="21">
        <f t="shared" si="84"/>
        <v>9.121431897366139E-3</v>
      </c>
      <c r="I125" s="1" t="s">
        <v>13</v>
      </c>
      <c r="J125" s="3">
        <v>2.0105599999999999E-4</v>
      </c>
      <c r="K125" s="18">
        <f t="shared" si="85"/>
        <v>0.32500203069643924</v>
      </c>
      <c r="L125" s="1">
        <v>15</v>
      </c>
      <c r="M125" s="13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</row>
    <row r="126" spans="1:78" x14ac:dyDescent="0.25">
      <c r="A126" s="17" t="s">
        <v>110</v>
      </c>
      <c r="B126" s="29">
        <f>B125+0.921</f>
        <v>3.4210000000000003</v>
      </c>
      <c r="C126" s="22">
        <f t="shared" si="80"/>
        <v>293.92840095465391</v>
      </c>
      <c r="D126" s="19">
        <f t="shared" si="81"/>
        <v>0.29682241954521982</v>
      </c>
      <c r="E126" s="20">
        <f t="shared" si="82"/>
        <v>8.9416193575419568E-5</v>
      </c>
      <c r="F126" s="17"/>
      <c r="G126" s="20">
        <f t="shared" si="83"/>
        <v>8.9416193575419568E-5</v>
      </c>
      <c r="H126" s="21">
        <f t="shared" si="84"/>
        <v>1.067012611800263E-2</v>
      </c>
      <c r="I126" s="1" t="s">
        <v>13</v>
      </c>
      <c r="J126" s="3">
        <v>2.0105599999999999E-4</v>
      </c>
      <c r="K126" s="18">
        <f t="shared" si="85"/>
        <v>0.44473277880500739</v>
      </c>
      <c r="L126" s="1">
        <v>15</v>
      </c>
      <c r="M126" s="13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</row>
    <row r="127" spans="1:78" x14ac:dyDescent="0.25">
      <c r="A127" s="17" t="s">
        <v>111</v>
      </c>
      <c r="B127" s="29">
        <f>B126+0.921</f>
        <v>4.3420000000000005</v>
      </c>
      <c r="C127" s="22">
        <f t="shared" si="80"/>
        <v>373.05966587112175</v>
      </c>
      <c r="D127" s="19">
        <f t="shared" si="81"/>
        <v>0.37673281077618964</v>
      </c>
      <c r="E127" s="20">
        <f t="shared" si="82"/>
        <v>1.1348877886713589E-4</v>
      </c>
      <c r="F127" s="17"/>
      <c r="G127" s="20">
        <f t="shared" si="83"/>
        <v>1.1348877886713589E-4</v>
      </c>
      <c r="H127" s="21">
        <f t="shared" si="84"/>
        <v>1.2020926041277993E-2</v>
      </c>
      <c r="I127" s="1" t="s">
        <v>13</v>
      </c>
      <c r="J127" s="3">
        <v>2.0105599999999999E-4</v>
      </c>
      <c r="K127" s="18">
        <f t="shared" si="85"/>
        <v>0.56446352691357582</v>
      </c>
      <c r="L127" s="1">
        <v>15</v>
      </c>
      <c r="M127" s="13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</row>
    <row r="128" spans="1:78" x14ac:dyDescent="0.25">
      <c r="A128" s="17" t="s">
        <v>112</v>
      </c>
      <c r="B128" s="29">
        <f>B127+0.921</f>
        <v>5.2630000000000008</v>
      </c>
      <c r="C128" s="22">
        <f t="shared" si="80"/>
        <v>452.19093078758948</v>
      </c>
      <c r="D128" s="19">
        <f t="shared" si="81"/>
        <v>0.4566432020071593</v>
      </c>
      <c r="E128" s="20">
        <f t="shared" si="82"/>
        <v>1.3756136415885215E-4</v>
      </c>
      <c r="F128" s="17"/>
      <c r="G128" s="20">
        <f t="shared" si="83"/>
        <v>1.3756136415885215E-4</v>
      </c>
      <c r="H128" s="21">
        <f t="shared" si="84"/>
        <v>1.3234565894114881E-2</v>
      </c>
      <c r="I128" s="1" t="s">
        <v>13</v>
      </c>
      <c r="J128" s="3">
        <v>2.0105599999999999E-4</v>
      </c>
      <c r="K128" s="18">
        <f t="shared" si="85"/>
        <v>0.68419427502214392</v>
      </c>
      <c r="L128" s="1">
        <v>15</v>
      </c>
      <c r="M128" s="13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</row>
    <row r="129" spans="1:78" x14ac:dyDescent="0.25">
      <c r="A129" s="17" t="s">
        <v>113</v>
      </c>
      <c r="B129" s="29">
        <f>B128+0.79</f>
        <v>6.0530000000000008</v>
      </c>
      <c r="C129" s="22">
        <f t="shared" si="80"/>
        <v>520.0668257756563</v>
      </c>
      <c r="D129" s="19">
        <f t="shared" si="81"/>
        <v>0.52518740295446231</v>
      </c>
      <c r="E129" s="20">
        <f t="shared" si="82"/>
        <v>1.5820994437650238E-4</v>
      </c>
      <c r="F129" s="17"/>
      <c r="G129" s="20">
        <f t="shared" si="83"/>
        <v>1.5820994437650238E-4</v>
      </c>
      <c r="H129" s="21">
        <f t="shared" si="84"/>
        <v>1.4193135618350441E-2</v>
      </c>
      <c r="I129" s="1" t="s">
        <v>13</v>
      </c>
      <c r="J129" s="3">
        <v>2.0105599999999999E-4</v>
      </c>
      <c r="K129" s="18">
        <f t="shared" si="85"/>
        <v>0.78689491672221856</v>
      </c>
      <c r="L129" s="1">
        <v>15</v>
      </c>
      <c r="M129" s="13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</row>
    <row r="130" spans="1:78" x14ac:dyDescent="0.25">
      <c r="A130" s="17" t="s">
        <v>114</v>
      </c>
      <c r="B130" s="29">
        <f>B129+0.79</f>
        <v>6.8430000000000009</v>
      </c>
      <c r="C130" s="22">
        <f t="shared" si="80"/>
        <v>587.94272076372306</v>
      </c>
      <c r="D130" s="19">
        <f t="shared" si="81"/>
        <v>0.59373160390176527</v>
      </c>
      <c r="E130" s="20">
        <f t="shared" si="82"/>
        <v>1.788585245941526E-4</v>
      </c>
      <c r="F130" s="17"/>
      <c r="G130" s="20">
        <f t="shared" si="83"/>
        <v>1.788585245941526E-4</v>
      </c>
      <c r="H130" s="21">
        <f t="shared" si="84"/>
        <v>1.5090939763848607E-2</v>
      </c>
      <c r="I130" s="1" t="s">
        <v>13</v>
      </c>
      <c r="J130" s="3">
        <v>2.0105599999999999E-4</v>
      </c>
      <c r="K130" s="18">
        <f t="shared" si="85"/>
        <v>0.88959555842229332</v>
      </c>
      <c r="L130" s="1">
        <v>15</v>
      </c>
      <c r="M130" s="13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</row>
    <row r="131" spans="1:78" x14ac:dyDescent="0.25">
      <c r="A131" s="17" t="s">
        <v>115</v>
      </c>
      <c r="B131" s="29">
        <v>0.92100000000000004</v>
      </c>
      <c r="C131" s="22">
        <f t="shared" si="80"/>
        <v>79.131264916467771</v>
      </c>
      <c r="D131" s="19">
        <f t="shared" si="81"/>
        <v>7.9910391230969727E-2</v>
      </c>
      <c r="E131" s="20">
        <f t="shared" si="82"/>
        <v>2.407258529171629E-5</v>
      </c>
      <c r="F131" s="17"/>
      <c r="G131" s="20">
        <f t="shared" si="83"/>
        <v>2.407258529171629E-5</v>
      </c>
      <c r="H131" s="21">
        <f t="shared" si="84"/>
        <v>5.5363409862284911E-3</v>
      </c>
      <c r="I131" s="1" t="s">
        <v>13</v>
      </c>
      <c r="J131" s="3">
        <v>2.0105599999999999E-4</v>
      </c>
      <c r="K131" s="18">
        <f t="shared" si="85"/>
        <v>0.11973074810856821</v>
      </c>
      <c r="L131" s="1">
        <v>15</v>
      </c>
      <c r="M131" s="13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</row>
    <row r="132" spans="1:78" x14ac:dyDescent="0.25">
      <c r="A132" s="17" t="s">
        <v>116</v>
      </c>
      <c r="B132" s="29">
        <f>B131+0.921</f>
        <v>1.8420000000000001</v>
      </c>
      <c r="C132" s="22">
        <f t="shared" si="80"/>
        <v>158.26252983293554</v>
      </c>
      <c r="D132" s="19">
        <f t="shared" si="81"/>
        <v>0.15982078246193945</v>
      </c>
      <c r="E132" s="20">
        <f t="shared" si="82"/>
        <v>4.814517058343258E-5</v>
      </c>
      <c r="F132" s="17"/>
      <c r="G132" s="20">
        <f t="shared" si="83"/>
        <v>4.814517058343258E-5</v>
      </c>
      <c r="H132" s="21">
        <f t="shared" si="84"/>
        <v>7.8295685086463684E-3</v>
      </c>
      <c r="I132" s="1" t="s">
        <v>13</v>
      </c>
      <c r="J132" s="3">
        <v>2.0105599999999999E-4</v>
      </c>
      <c r="K132" s="18">
        <f t="shared" si="85"/>
        <v>0.23946149621713642</v>
      </c>
      <c r="L132" s="1">
        <v>15</v>
      </c>
      <c r="M132" s="13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</row>
    <row r="133" spans="1:78" x14ac:dyDescent="0.25">
      <c r="A133" s="17" t="s">
        <v>117</v>
      </c>
      <c r="B133" s="29">
        <f>B132+B130</f>
        <v>8.6850000000000005</v>
      </c>
      <c r="C133" s="22">
        <f t="shared" si="80"/>
        <v>746.20525059665863</v>
      </c>
      <c r="D133" s="19">
        <f t="shared" si="81"/>
        <v>0.7535523863637047</v>
      </c>
      <c r="E133" s="20">
        <f t="shared" si="82"/>
        <v>2.2700369517758518E-4</v>
      </c>
      <c r="F133" s="17"/>
      <c r="G133" s="20">
        <f t="shared" si="83"/>
        <v>2.2700369517758518E-4</v>
      </c>
      <c r="H133" s="21">
        <f t="shared" si="84"/>
        <v>1.7001135432308453E-2</v>
      </c>
      <c r="I133" s="1" t="s">
        <v>14</v>
      </c>
      <c r="J133" s="3">
        <v>3.1415000000000002E-4</v>
      </c>
      <c r="K133" s="18">
        <f t="shared" si="85"/>
        <v>0.72259651496923494</v>
      </c>
      <c r="L133" s="17">
        <v>20</v>
      </c>
      <c r="M133" s="13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</row>
    <row r="134" spans="1:78" x14ac:dyDescent="0.25">
      <c r="A134" s="17" t="s">
        <v>118</v>
      </c>
      <c r="B134" s="29">
        <v>8</v>
      </c>
      <c r="C134" s="22">
        <f t="shared" si="80"/>
        <v>687.35083532219562</v>
      </c>
      <c r="D134" s="19">
        <f t="shared" si="81"/>
        <v>0.69411849060560027</v>
      </c>
      <c r="E134" s="20">
        <f t="shared" si="82"/>
        <v>2.0909954650785053E-4</v>
      </c>
      <c r="F134" s="17"/>
      <c r="G134" s="20">
        <f t="shared" si="83"/>
        <v>2.0909954650785053E-4</v>
      </c>
      <c r="H134" s="21">
        <f t="shared" si="84"/>
        <v>1.6316913419716458E-2</v>
      </c>
      <c r="I134" s="1" t="s">
        <v>14</v>
      </c>
      <c r="J134" s="3">
        <v>3.1415000000000002E-4</v>
      </c>
      <c r="K134" s="18">
        <f t="shared" si="85"/>
        <v>0.66560415886630753</v>
      </c>
      <c r="L134" s="17">
        <v>20</v>
      </c>
      <c r="M134" s="13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</row>
    <row r="135" spans="1:78" x14ac:dyDescent="0.25">
      <c r="A135" s="17" t="s">
        <v>119</v>
      </c>
      <c r="B135" s="29">
        <f>B134+8</f>
        <v>16</v>
      </c>
      <c r="C135" s="22">
        <f t="shared" si="80"/>
        <v>1374.7016706443912</v>
      </c>
      <c r="D135" s="19">
        <f t="shared" si="81"/>
        <v>1.3882369812112005</v>
      </c>
      <c r="E135" s="20">
        <f t="shared" si="82"/>
        <v>4.1819909301570106E-4</v>
      </c>
      <c r="F135" s="17"/>
      <c r="G135" s="20">
        <f t="shared" si="83"/>
        <v>4.1819909301570106E-4</v>
      </c>
      <c r="H135" s="21">
        <f t="shared" si="84"/>
        <v>2.3075600254230572E-2</v>
      </c>
      <c r="I135" s="1" t="s">
        <v>208</v>
      </c>
      <c r="J135" s="3">
        <v>5.1470300000000004E-4</v>
      </c>
      <c r="K135" s="18">
        <f t="shared" si="85"/>
        <v>0.81250564503354561</v>
      </c>
      <c r="L135" s="17">
        <v>25</v>
      </c>
      <c r="M135" s="13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</row>
    <row r="136" spans="1:78" x14ac:dyDescent="0.25">
      <c r="A136" s="17" t="s">
        <v>120</v>
      </c>
      <c r="B136" s="29">
        <f>B135+8</f>
        <v>24</v>
      </c>
      <c r="C136" s="22">
        <f t="shared" si="80"/>
        <v>2062.052505966587</v>
      </c>
      <c r="D136" s="19">
        <f t="shared" si="81"/>
        <v>2.0823554718168005</v>
      </c>
      <c r="E136" s="20">
        <f t="shared" si="82"/>
        <v>6.272986395235515E-4</v>
      </c>
      <c r="F136" s="17"/>
      <c r="G136" s="20">
        <f t="shared" si="83"/>
        <v>6.272986395235515E-4</v>
      </c>
      <c r="H136" s="21">
        <f t="shared" si="84"/>
        <v>2.8261723065651341E-2</v>
      </c>
      <c r="I136" s="1" t="s">
        <v>219</v>
      </c>
      <c r="J136" s="3">
        <v>8.0422399999999998E-4</v>
      </c>
      <c r="K136" s="18">
        <f t="shared" si="85"/>
        <v>0.7800048736714541</v>
      </c>
      <c r="L136" s="17">
        <v>32</v>
      </c>
      <c r="M136" s="13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</row>
    <row r="137" spans="1:78" x14ac:dyDescent="0.25">
      <c r="A137" s="17" t="s">
        <v>121</v>
      </c>
      <c r="B137" s="29">
        <f>B136+8</f>
        <v>32</v>
      </c>
      <c r="C137" s="22">
        <f t="shared" si="80"/>
        <v>2749.4033412887825</v>
      </c>
      <c r="D137" s="19">
        <f t="shared" si="81"/>
        <v>2.7764739624224011</v>
      </c>
      <c r="E137" s="20">
        <f t="shared" si="82"/>
        <v>8.3639818603140211E-4</v>
      </c>
      <c r="F137" s="17"/>
      <c r="G137" s="20">
        <f t="shared" si="83"/>
        <v>8.3639818603140211E-4</v>
      </c>
      <c r="H137" s="21">
        <f t="shared" si="84"/>
        <v>3.2633826839432917E-2</v>
      </c>
      <c r="I137" s="1" t="s">
        <v>15</v>
      </c>
      <c r="J137" s="3">
        <v>1.1945549999999999E-3</v>
      </c>
      <c r="K137" s="18">
        <f t="shared" si="85"/>
        <v>0.70017553484887862</v>
      </c>
      <c r="L137" s="17">
        <v>40</v>
      </c>
      <c r="M137" s="13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</row>
    <row r="138" spans="1:78" x14ac:dyDescent="0.25">
      <c r="A138" s="17" t="s">
        <v>122</v>
      </c>
      <c r="B138" s="29">
        <f>B137+1.053</f>
        <v>33.052999999999997</v>
      </c>
      <c r="C138" s="22">
        <f t="shared" si="80"/>
        <v>2839.8758949880662</v>
      </c>
      <c r="D138" s="19">
        <f t="shared" si="81"/>
        <v>2.8678373087483626</v>
      </c>
      <c r="E138" s="20">
        <f t="shared" si="82"/>
        <v>8.6392091384049775E-4</v>
      </c>
      <c r="F138" s="17"/>
      <c r="G138" s="20">
        <f t="shared" si="83"/>
        <v>8.6392091384049775E-4</v>
      </c>
      <c r="H138" s="21">
        <f t="shared" si="84"/>
        <v>3.3166409409979891E-2</v>
      </c>
      <c r="I138" s="1" t="s">
        <v>15</v>
      </c>
      <c r="J138" s="3">
        <v>1.1945549999999999E-3</v>
      </c>
      <c r="K138" s="18">
        <f t="shared" si="85"/>
        <v>0.72321568604249931</v>
      </c>
      <c r="L138" s="17">
        <v>40</v>
      </c>
      <c r="M138" s="13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</row>
    <row r="139" spans="1:78" x14ac:dyDescent="0.25">
      <c r="A139" s="17" t="s">
        <v>123</v>
      </c>
      <c r="B139" s="29">
        <v>0.30299999999999999</v>
      </c>
      <c r="C139" s="22">
        <f t="shared" si="80"/>
        <v>26.03341288782816</v>
      </c>
      <c r="D139" s="19">
        <f t="shared" si="81"/>
        <v>2.6289737831687109E-2</v>
      </c>
      <c r="E139" s="20">
        <f t="shared" si="82"/>
        <v>7.9196453239848381E-6</v>
      </c>
      <c r="F139" s="17"/>
      <c r="G139" s="20">
        <f t="shared" si="83"/>
        <v>7.9196453239848381E-6</v>
      </c>
      <c r="H139" s="21">
        <f t="shared" si="84"/>
        <v>3.1755161795879042E-3</v>
      </c>
      <c r="I139" s="1" t="s">
        <v>13</v>
      </c>
      <c r="J139" s="3">
        <v>2.0105599999999999E-4</v>
      </c>
      <c r="K139" s="18">
        <f t="shared" si="85"/>
        <v>3.9390246120408437E-2</v>
      </c>
      <c r="L139" s="1">
        <v>15</v>
      </c>
      <c r="M139" s="13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</row>
    <row r="140" spans="1:78" x14ac:dyDescent="0.25">
      <c r="A140" s="17" t="s">
        <v>124</v>
      </c>
      <c r="B140" s="29">
        <f>B139+B138</f>
        <v>33.355999999999995</v>
      </c>
      <c r="C140" s="22">
        <f t="shared" si="80"/>
        <v>2865.9093078758942</v>
      </c>
      <c r="D140" s="19">
        <f t="shared" si="81"/>
        <v>2.8941270465800497</v>
      </c>
      <c r="E140" s="20">
        <f t="shared" si="82"/>
        <v>8.7184055916448254E-4</v>
      </c>
      <c r="F140" s="17"/>
      <c r="G140" s="20">
        <f t="shared" si="83"/>
        <v>8.7184055916448254E-4</v>
      </c>
      <c r="H140" s="21">
        <f t="shared" si="84"/>
        <v>3.3318082420169794E-2</v>
      </c>
      <c r="I140" s="1" t="s">
        <v>15</v>
      </c>
      <c r="J140" s="3">
        <v>1.1945549999999999E-3</v>
      </c>
      <c r="K140" s="18">
        <f t="shared" si="85"/>
        <v>0.72984547313809967</v>
      </c>
      <c r="L140" s="1">
        <v>40</v>
      </c>
      <c r="M140" s="13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</row>
    <row r="141" spans="1:78" x14ac:dyDescent="0.25">
      <c r="A141" s="23" t="s">
        <v>125</v>
      </c>
      <c r="B141" s="29">
        <f>B140+1.053</f>
        <v>34.408999999999992</v>
      </c>
      <c r="C141" s="22">
        <f t="shared" si="80"/>
        <v>2956.3818615751779</v>
      </c>
      <c r="D141" s="19">
        <f t="shared" si="81"/>
        <v>2.9854903929060117</v>
      </c>
      <c r="E141" s="20">
        <f t="shared" si="82"/>
        <v>8.9936328697357828E-4</v>
      </c>
      <c r="F141" s="23"/>
      <c r="G141" s="20">
        <f t="shared" si="83"/>
        <v>8.9936328697357828E-4</v>
      </c>
      <c r="H141" s="21">
        <f t="shared" si="84"/>
        <v>3.3839897681901147E-2</v>
      </c>
      <c r="I141" s="1" t="s">
        <v>15</v>
      </c>
      <c r="J141" s="3">
        <v>1.1945549999999999E-3</v>
      </c>
      <c r="K141" s="18">
        <f t="shared" si="85"/>
        <v>0.75288562433172046</v>
      </c>
      <c r="L141" s="37">
        <v>40</v>
      </c>
      <c r="M141" s="13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6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</row>
    <row r="142" spans="1:78" x14ac:dyDescent="0.25">
      <c r="A142" s="17" t="s">
        <v>126</v>
      </c>
      <c r="B142" s="29">
        <v>1.0529999999999999</v>
      </c>
      <c r="C142" s="22">
        <f t="shared" si="80"/>
        <v>90.472553699283992</v>
      </c>
      <c r="D142" s="19">
        <f t="shared" si="81"/>
        <v>9.136334632596213E-2</v>
      </c>
      <c r="E142" s="20">
        <f t="shared" si="82"/>
        <v>2.7522727809095819E-5</v>
      </c>
      <c r="F142" s="17"/>
      <c r="G142" s="20">
        <f t="shared" si="83"/>
        <v>2.7522727809095819E-5</v>
      </c>
      <c r="H142" s="21">
        <f t="shared" si="84"/>
        <v>5.9198022740891516E-3</v>
      </c>
      <c r="I142" s="1" t="s">
        <v>13</v>
      </c>
      <c r="J142" s="3">
        <v>2.0105599999999999E-4</v>
      </c>
      <c r="K142" s="18">
        <f t="shared" si="85"/>
        <v>0.13689085532934017</v>
      </c>
      <c r="L142" s="1">
        <v>15</v>
      </c>
      <c r="M142" s="13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</row>
    <row r="143" spans="1:78" x14ac:dyDescent="0.25">
      <c r="A143" s="17" t="s">
        <v>127</v>
      </c>
      <c r="B143" s="29">
        <f>B142+1.053</f>
        <v>2.1059999999999999</v>
      </c>
      <c r="C143" s="22">
        <f t="shared" si="80"/>
        <v>180.94510739856798</v>
      </c>
      <c r="D143" s="19">
        <f t="shared" si="81"/>
        <v>0.18272669265192426</v>
      </c>
      <c r="E143" s="20">
        <f t="shared" si="82"/>
        <v>5.5045455618191638E-5</v>
      </c>
      <c r="F143" s="17"/>
      <c r="G143" s="20">
        <f t="shared" si="83"/>
        <v>5.5045455618191638E-5</v>
      </c>
      <c r="H143" s="21">
        <f t="shared" si="84"/>
        <v>8.3718646625839683E-3</v>
      </c>
      <c r="I143" s="1" t="s">
        <v>13</v>
      </c>
      <c r="J143" s="3">
        <v>2.0105599999999999E-4</v>
      </c>
      <c r="K143" s="18">
        <f t="shared" si="85"/>
        <v>0.27378171065868034</v>
      </c>
      <c r="L143" s="1">
        <v>15</v>
      </c>
      <c r="M143" s="13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</row>
    <row r="144" spans="1:78" x14ac:dyDescent="0.25">
      <c r="A144" s="17" t="s">
        <v>128</v>
      </c>
      <c r="B144" s="29">
        <f>B143+1.053</f>
        <v>3.1589999999999998</v>
      </c>
      <c r="C144" s="22">
        <f t="shared" si="80"/>
        <v>271.41766109785198</v>
      </c>
      <c r="D144" s="19">
        <f t="shared" si="81"/>
        <v>0.27409003897788636</v>
      </c>
      <c r="E144" s="20">
        <f t="shared" si="82"/>
        <v>8.2568183427287451E-5</v>
      </c>
      <c r="F144" s="17"/>
      <c r="G144" s="20">
        <f t="shared" si="83"/>
        <v>8.2568183427287451E-5</v>
      </c>
      <c r="H144" s="21">
        <f t="shared" si="84"/>
        <v>1.025339830948419E-2</v>
      </c>
      <c r="I144" s="1" t="s">
        <v>13</v>
      </c>
      <c r="J144" s="3">
        <v>2.0105599999999999E-4</v>
      </c>
      <c r="K144" s="18">
        <f t="shared" si="85"/>
        <v>0.41067256598802054</v>
      </c>
      <c r="L144" s="1">
        <v>15</v>
      </c>
      <c r="M144" s="13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</row>
    <row r="145" spans="1:78" x14ac:dyDescent="0.25">
      <c r="A145" s="17" t="s">
        <v>129</v>
      </c>
      <c r="B145" s="29">
        <f>B144+1.124</f>
        <v>4.2829999999999995</v>
      </c>
      <c r="C145" s="22">
        <f t="shared" si="80"/>
        <v>367.99045346062042</v>
      </c>
      <c r="D145" s="19">
        <f t="shared" si="81"/>
        <v>0.37161368690797314</v>
      </c>
      <c r="E145" s="20">
        <f t="shared" si="82"/>
        <v>1.1194666971164043E-4</v>
      </c>
      <c r="F145" s="17"/>
      <c r="G145" s="20">
        <f t="shared" si="83"/>
        <v>1.1194666971164043E-4</v>
      </c>
      <c r="H145" s="21">
        <f t="shared" si="84"/>
        <v>1.1938975275174152E-2</v>
      </c>
      <c r="I145" s="1" t="s">
        <v>13</v>
      </c>
      <c r="J145" s="3">
        <v>2.0105599999999999E-4</v>
      </c>
      <c r="K145" s="18">
        <f t="shared" si="85"/>
        <v>0.55679347898913956</v>
      </c>
      <c r="L145" s="1">
        <v>15</v>
      </c>
      <c r="M145" s="1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</row>
    <row r="146" spans="1:78" x14ac:dyDescent="0.25">
      <c r="A146" s="17" t="s">
        <v>130</v>
      </c>
      <c r="B146" s="29">
        <f>B145+1.124</f>
        <v>5.407</v>
      </c>
      <c r="C146" s="22">
        <f t="shared" si="80"/>
        <v>464.56324582338891</v>
      </c>
      <c r="D146" s="19">
        <f t="shared" si="81"/>
        <v>0.46913733483805997</v>
      </c>
      <c r="E146" s="20">
        <f t="shared" si="82"/>
        <v>1.4132515599599342E-4</v>
      </c>
      <c r="F146" s="17"/>
      <c r="G146" s="20">
        <f t="shared" si="83"/>
        <v>1.4132515599599342E-4</v>
      </c>
      <c r="H146" s="21">
        <f t="shared" si="84"/>
        <v>1.3414398396853516E-2</v>
      </c>
      <c r="I146" s="1" t="s">
        <v>13</v>
      </c>
      <c r="J146" s="3">
        <v>2.0105599999999999E-4</v>
      </c>
      <c r="K146" s="18">
        <f t="shared" si="85"/>
        <v>0.70291439199025851</v>
      </c>
      <c r="L146" s="1">
        <v>15</v>
      </c>
      <c r="M146" s="1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</row>
    <row r="147" spans="1:78" x14ac:dyDescent="0.25">
      <c r="A147" s="17" t="s">
        <v>131</v>
      </c>
      <c r="B147" s="29">
        <f>B146+1.124</f>
        <v>6.5310000000000006</v>
      </c>
      <c r="C147" s="22">
        <f t="shared" si="80"/>
        <v>561.13603818615752</v>
      </c>
      <c r="D147" s="19">
        <f t="shared" si="81"/>
        <v>0.56666098276814691</v>
      </c>
      <c r="E147" s="20">
        <f t="shared" si="82"/>
        <v>1.7070364228034644E-4</v>
      </c>
      <c r="F147" s="17"/>
      <c r="G147" s="20">
        <f t="shared" si="83"/>
        <v>1.7070364228034644E-4</v>
      </c>
      <c r="H147" s="21">
        <f t="shared" si="84"/>
        <v>1.4742897886026094E-2</v>
      </c>
      <c r="I147" s="1" t="s">
        <v>13</v>
      </c>
      <c r="J147" s="3">
        <v>2.0105599999999999E-4</v>
      </c>
      <c r="K147" s="18">
        <f t="shared" si="85"/>
        <v>0.8490353049913778</v>
      </c>
      <c r="L147" s="1">
        <v>15</v>
      </c>
      <c r="M147" s="1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</row>
    <row r="148" spans="1:78" x14ac:dyDescent="0.25">
      <c r="A148" s="17" t="s">
        <v>132</v>
      </c>
      <c r="B148" s="29">
        <f>B147+1.124</f>
        <v>7.6550000000000011</v>
      </c>
      <c r="C148" s="22">
        <f t="shared" si="80"/>
        <v>657.70883054892602</v>
      </c>
      <c r="D148" s="19">
        <f t="shared" si="81"/>
        <v>0.66418463069823386</v>
      </c>
      <c r="E148" s="20">
        <f t="shared" si="82"/>
        <v>2.0008212856469947E-4</v>
      </c>
      <c r="F148" s="17"/>
      <c r="G148" s="20">
        <f t="shared" si="83"/>
        <v>2.0008212856469947E-4</v>
      </c>
      <c r="H148" s="21">
        <f t="shared" si="84"/>
        <v>1.5961202705500586E-2</v>
      </c>
      <c r="I148" s="1" t="s">
        <v>13</v>
      </c>
      <c r="J148" s="3">
        <v>2.0105599999999999E-4</v>
      </c>
      <c r="K148" s="18">
        <f t="shared" si="85"/>
        <v>0.99515621799249698</v>
      </c>
      <c r="L148" s="1">
        <v>15</v>
      </c>
      <c r="M148" s="1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</row>
    <row r="149" spans="1:78" x14ac:dyDescent="0.25">
      <c r="A149" s="17" t="s">
        <v>133</v>
      </c>
      <c r="B149" s="29">
        <f>B148+0.79</f>
        <v>8.4450000000000003</v>
      </c>
      <c r="C149" s="22">
        <f t="shared" si="80"/>
        <v>725.58472553699278</v>
      </c>
      <c r="D149" s="19">
        <f t="shared" si="81"/>
        <v>0.73272883164553682</v>
      </c>
      <c r="E149" s="20">
        <f t="shared" si="82"/>
        <v>2.2073070878234969E-4</v>
      </c>
      <c r="F149" s="17"/>
      <c r="G149" s="20">
        <f t="shared" si="83"/>
        <v>2.2073070878234969E-4</v>
      </c>
      <c r="H149" s="21">
        <f t="shared" si="84"/>
        <v>1.6764586367736554E-2</v>
      </c>
      <c r="I149" s="1" t="s">
        <v>14</v>
      </c>
      <c r="J149" s="3">
        <v>3.1415000000000002E-4</v>
      </c>
      <c r="K149" s="18">
        <f t="shared" si="85"/>
        <v>0.70262839020324586</v>
      </c>
      <c r="L149" s="17">
        <v>20</v>
      </c>
      <c r="M149" s="1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</row>
    <row r="150" spans="1:78" x14ac:dyDescent="0.25">
      <c r="A150" s="17" t="s">
        <v>134</v>
      </c>
      <c r="B150" s="29">
        <f>B149+0.79</f>
        <v>9.2349999999999994</v>
      </c>
      <c r="C150" s="22">
        <f t="shared" si="80"/>
        <v>793.46062052505954</v>
      </c>
      <c r="D150" s="19">
        <f t="shared" si="81"/>
        <v>0.80127303259283977</v>
      </c>
      <c r="E150" s="20">
        <f t="shared" si="82"/>
        <v>2.4137928899999991E-4</v>
      </c>
      <c r="F150" s="17"/>
      <c r="G150" s="20">
        <f t="shared" si="83"/>
        <v>2.4137928899999991E-4</v>
      </c>
      <c r="H150" s="21">
        <f t="shared" si="84"/>
        <v>1.753119278191069E-2</v>
      </c>
      <c r="I150" s="1" t="s">
        <v>14</v>
      </c>
      <c r="J150" s="3">
        <v>3.1415000000000002E-4</v>
      </c>
      <c r="K150" s="18">
        <f t="shared" si="85"/>
        <v>0.76835680089129366</v>
      </c>
      <c r="L150" s="17">
        <v>20</v>
      </c>
      <c r="M150" s="1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</row>
    <row r="151" spans="1:78" x14ac:dyDescent="0.25">
      <c r="A151" s="17" t="s">
        <v>135</v>
      </c>
      <c r="B151" s="29">
        <f>B150+0.921</f>
        <v>10.155999999999999</v>
      </c>
      <c r="C151" s="22">
        <f t="shared" si="80"/>
        <v>872.59188544152721</v>
      </c>
      <c r="D151" s="19">
        <f t="shared" si="81"/>
        <v>0.88118342382380932</v>
      </c>
      <c r="E151" s="20">
        <f t="shared" si="82"/>
        <v>2.6545187429171616E-4</v>
      </c>
      <c r="F151" s="17"/>
      <c r="G151" s="20">
        <f t="shared" si="83"/>
        <v>2.6545187429171616E-4</v>
      </c>
      <c r="H151" s="21">
        <f t="shared" si="84"/>
        <v>1.8384607471260049E-2</v>
      </c>
      <c r="I151" s="1" t="s">
        <v>14</v>
      </c>
      <c r="J151" s="3">
        <v>3.1415000000000002E-4</v>
      </c>
      <c r="K151" s="18">
        <f t="shared" si="85"/>
        <v>0.84498447968077717</v>
      </c>
      <c r="L151" s="17">
        <v>20</v>
      </c>
      <c r="M151" s="1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</row>
    <row r="152" spans="1:78" x14ac:dyDescent="0.25">
      <c r="A152" s="17" t="s">
        <v>136</v>
      </c>
      <c r="B152" s="29">
        <v>0.92100000000000004</v>
      </c>
      <c r="C152" s="22">
        <f t="shared" si="80"/>
        <v>79.131264916467771</v>
      </c>
      <c r="D152" s="19">
        <f t="shared" si="81"/>
        <v>7.9910391230969727E-2</v>
      </c>
      <c r="E152" s="20">
        <f t="shared" si="82"/>
        <v>2.407258529171629E-5</v>
      </c>
      <c r="F152" s="17"/>
      <c r="G152" s="20">
        <f t="shared" si="83"/>
        <v>2.407258529171629E-5</v>
      </c>
      <c r="H152" s="21">
        <f t="shared" si="84"/>
        <v>5.5363409862284911E-3</v>
      </c>
      <c r="I152" s="1" t="s">
        <v>13</v>
      </c>
      <c r="J152" s="3">
        <v>2.0105599999999999E-4</v>
      </c>
      <c r="K152" s="18">
        <f t="shared" si="85"/>
        <v>0.11973074810856821</v>
      </c>
      <c r="L152" s="17">
        <v>15</v>
      </c>
      <c r="M152" s="1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</row>
    <row r="153" spans="1:78" x14ac:dyDescent="0.25">
      <c r="A153" s="17" t="s">
        <v>137</v>
      </c>
      <c r="B153" s="29">
        <f>B152+B151</f>
        <v>11.076999999999998</v>
      </c>
      <c r="C153" s="22">
        <f t="shared" si="80"/>
        <v>951.723150357995</v>
      </c>
      <c r="D153" s="19">
        <f t="shared" si="81"/>
        <v>0.9610938150547792</v>
      </c>
      <c r="E153" s="20">
        <f t="shared" si="82"/>
        <v>2.895244595834325E-4</v>
      </c>
      <c r="F153" s="17"/>
      <c r="G153" s="20">
        <f t="shared" si="83"/>
        <v>2.895244595834325E-4</v>
      </c>
      <c r="H153" s="21">
        <f t="shared" si="84"/>
        <v>1.9200126650314168E-2</v>
      </c>
      <c r="I153" s="1" t="s">
        <v>14</v>
      </c>
      <c r="J153" s="3">
        <v>3.1415000000000002E-4</v>
      </c>
      <c r="K153" s="18">
        <f t="shared" si="85"/>
        <v>0.9216121584702609</v>
      </c>
      <c r="L153" s="17">
        <v>20</v>
      </c>
      <c r="M153" s="1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</row>
    <row r="154" spans="1:78" x14ac:dyDescent="0.25">
      <c r="A154" s="17" t="s">
        <v>138</v>
      </c>
      <c r="B154" s="29">
        <v>0.79</v>
      </c>
      <c r="C154" s="22">
        <f t="shared" si="80"/>
        <v>67.875894988066818</v>
      </c>
      <c r="D154" s="19">
        <f t="shared" si="81"/>
        <v>6.8544200947303027E-2</v>
      </c>
      <c r="E154" s="20">
        <f t="shared" si="82"/>
        <v>2.0648580217650238E-5</v>
      </c>
      <c r="F154" s="17"/>
      <c r="G154" s="20">
        <f t="shared" si="83"/>
        <v>2.0648580217650238E-5</v>
      </c>
      <c r="H154" s="21">
        <f t="shared" si="84"/>
        <v>5.1275105338964583E-3</v>
      </c>
      <c r="I154" s="1" t="s">
        <v>13</v>
      </c>
      <c r="J154" s="3">
        <v>2.0105599999999999E-4</v>
      </c>
      <c r="K154" s="18">
        <f t="shared" si="85"/>
        <v>0.1027006417000748</v>
      </c>
      <c r="L154" s="1">
        <v>15</v>
      </c>
      <c r="M154" s="1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</row>
    <row r="155" spans="1:78" x14ac:dyDescent="0.25">
      <c r="A155" s="17" t="s">
        <v>139</v>
      </c>
      <c r="B155" s="29">
        <f>B153+B154+B141</f>
        <v>46.275999999999989</v>
      </c>
      <c r="C155" s="22">
        <f t="shared" si="80"/>
        <v>3975.9809069212392</v>
      </c>
      <c r="D155" s="19">
        <f t="shared" si="81"/>
        <v>4.015128408908093</v>
      </c>
      <c r="E155" s="20">
        <f t="shared" si="82"/>
        <v>1.2095363267746609E-3</v>
      </c>
      <c r="F155" s="17"/>
      <c r="G155" s="20">
        <f t="shared" si="83"/>
        <v>1.2095363267746609E-3</v>
      </c>
      <c r="H155" s="21">
        <f t="shared" si="84"/>
        <v>3.9243788078941383E-2</v>
      </c>
      <c r="I155" s="1" t="s">
        <v>15</v>
      </c>
      <c r="J155" s="3">
        <v>1.1945549999999999E-3</v>
      </c>
      <c r="K155" s="18">
        <f t="shared" si="85"/>
        <v>1.0125413453333341</v>
      </c>
      <c r="L155" s="17">
        <v>40</v>
      </c>
      <c r="M155" s="1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</row>
    <row r="156" spans="1:78" x14ac:dyDescent="0.25">
      <c r="A156" s="17" t="s">
        <v>140</v>
      </c>
      <c r="B156" s="29">
        <f>B155+B133</f>
        <v>54.960999999999991</v>
      </c>
      <c r="C156" s="22">
        <f t="shared" si="80"/>
        <v>4722.1861575178991</v>
      </c>
      <c r="D156" s="19">
        <f t="shared" si="81"/>
        <v>4.7686807952717993</v>
      </c>
      <c r="E156" s="20">
        <f t="shared" si="82"/>
        <v>1.4365400219522465E-3</v>
      </c>
      <c r="F156" s="17"/>
      <c r="G156" s="20">
        <f t="shared" si="83"/>
        <v>1.4365400219522465E-3</v>
      </c>
      <c r="H156" s="21">
        <f t="shared" si="84"/>
        <v>4.2768136606269817E-2</v>
      </c>
      <c r="I156" s="1" t="s">
        <v>16</v>
      </c>
      <c r="J156" s="1">
        <v>2.0427599999999998E-3</v>
      </c>
      <c r="K156" s="18">
        <f t="shared" si="85"/>
        <v>0.70323484988556983</v>
      </c>
      <c r="L156" s="17">
        <v>50</v>
      </c>
      <c r="M156" s="1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</row>
    <row r="157" spans="1:78" x14ac:dyDescent="0.25">
      <c r="A157" s="17" t="s">
        <v>141</v>
      </c>
      <c r="B157" s="29">
        <v>1.3160000000000001</v>
      </c>
      <c r="C157" s="22">
        <f t="shared" si="80"/>
        <v>113.06921241050119</v>
      </c>
      <c r="D157" s="19">
        <f t="shared" si="81"/>
        <v>0.11418249170462126</v>
      </c>
      <c r="E157" s="20">
        <f t="shared" si="82"/>
        <v>3.4396875400541411E-5</v>
      </c>
      <c r="F157" s="17"/>
      <c r="G157" s="20">
        <f t="shared" si="83"/>
        <v>3.4396875400541411E-5</v>
      </c>
      <c r="H157" s="21">
        <f t="shared" si="84"/>
        <v>6.6179115779377894E-3</v>
      </c>
      <c r="I157" s="1" t="s">
        <v>13</v>
      </c>
      <c r="J157" s="3">
        <v>2.0105599999999999E-4</v>
      </c>
      <c r="K157" s="18">
        <f t="shared" si="85"/>
        <v>0.17108106895860561</v>
      </c>
      <c r="L157" s="1">
        <v>15</v>
      </c>
      <c r="M157" s="1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</row>
    <row r="158" spans="1:78" x14ac:dyDescent="0.25">
      <c r="A158" s="24" t="s">
        <v>142</v>
      </c>
      <c r="B158" s="29">
        <f>B157+0.658</f>
        <v>1.9740000000000002</v>
      </c>
      <c r="C158" s="22">
        <f t="shared" si="80"/>
        <v>169.60381861575178</v>
      </c>
      <c r="D158" s="19">
        <f t="shared" si="81"/>
        <v>0.17127373755693187</v>
      </c>
      <c r="E158" s="20">
        <f t="shared" si="82"/>
        <v>5.1595313100812119E-5</v>
      </c>
      <c r="F158" s="24"/>
      <c r="G158" s="20">
        <f t="shared" si="83"/>
        <v>5.1595313100812119E-5</v>
      </c>
      <c r="H158" s="21">
        <f t="shared" si="84"/>
        <v>8.1052532644023262E-3</v>
      </c>
      <c r="I158" s="1" t="s">
        <v>13</v>
      </c>
      <c r="J158" s="3">
        <v>2.0105599999999999E-4</v>
      </c>
      <c r="K158" s="18">
        <f t="shared" si="85"/>
        <v>0.25662160343790846</v>
      </c>
      <c r="L158" s="1">
        <v>15</v>
      </c>
      <c r="M158" s="14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</row>
    <row r="159" spans="1:78" x14ac:dyDescent="0.25">
      <c r="A159" s="17" t="s">
        <v>143</v>
      </c>
      <c r="B159" s="29">
        <f>B158+0.171</f>
        <v>2.145</v>
      </c>
      <c r="C159" s="22">
        <f t="shared" si="80"/>
        <v>184.29594272076369</v>
      </c>
      <c r="D159" s="19">
        <f t="shared" si="81"/>
        <v>0.18611052029362657</v>
      </c>
      <c r="E159" s="20">
        <f t="shared" si="82"/>
        <v>5.6064815907417425E-5</v>
      </c>
      <c r="F159" s="17"/>
      <c r="G159" s="20">
        <f t="shared" si="83"/>
        <v>5.6064815907417425E-5</v>
      </c>
      <c r="H159" s="21">
        <f t="shared" si="84"/>
        <v>8.449026336709544E-3</v>
      </c>
      <c r="I159" s="1" t="s">
        <v>13</v>
      </c>
      <c r="J159" s="3">
        <v>2.0105599999999999E-4</v>
      </c>
      <c r="K159" s="18">
        <f t="shared" si="85"/>
        <v>0.27885174233754489</v>
      </c>
      <c r="L159" s="1">
        <v>15</v>
      </c>
      <c r="M159" s="14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</row>
    <row r="160" spans="1:78" x14ac:dyDescent="0.25">
      <c r="A160" s="17" t="s">
        <v>144</v>
      </c>
      <c r="B160" s="29">
        <f>B159+B158</f>
        <v>4.1189999999999998</v>
      </c>
      <c r="C160" s="22">
        <f t="shared" si="80"/>
        <v>353.89976133651544</v>
      </c>
      <c r="D160" s="19">
        <f t="shared" si="81"/>
        <v>0.35738425785055844</v>
      </c>
      <c r="E160" s="20">
        <f t="shared" si="82"/>
        <v>1.0766012900822954E-4</v>
      </c>
      <c r="F160" s="17"/>
      <c r="G160" s="20">
        <f t="shared" si="83"/>
        <v>1.0766012900822954E-4</v>
      </c>
      <c r="H160" s="21">
        <f t="shared" si="84"/>
        <v>1.1708167086205937E-2</v>
      </c>
      <c r="I160" s="1" t="s">
        <v>13</v>
      </c>
      <c r="J160" s="3">
        <v>2.0105599999999999E-4</v>
      </c>
      <c r="K160" s="18">
        <f t="shared" si="85"/>
        <v>0.53547334577545336</v>
      </c>
      <c r="L160" s="1">
        <v>15</v>
      </c>
      <c r="M160" s="14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</row>
    <row r="161" spans="1:78" x14ac:dyDescent="0.25">
      <c r="A161" s="17" t="s">
        <v>145</v>
      </c>
      <c r="B161" s="29">
        <f>B160+0.79</f>
        <v>4.9089999999999998</v>
      </c>
      <c r="C161" s="22">
        <f t="shared" si="80"/>
        <v>421.77565632458226</v>
      </c>
      <c r="D161" s="19">
        <f t="shared" si="81"/>
        <v>0.4259284587978614</v>
      </c>
      <c r="E161" s="20">
        <f t="shared" si="82"/>
        <v>1.2830870922587976E-4</v>
      </c>
      <c r="F161" s="17"/>
      <c r="G161" s="20">
        <f t="shared" si="83"/>
        <v>1.2830870922587976E-4</v>
      </c>
      <c r="H161" s="21">
        <f t="shared" si="84"/>
        <v>1.2781726831447116E-2</v>
      </c>
      <c r="I161" s="1" t="s">
        <v>13</v>
      </c>
      <c r="J161" s="3">
        <v>2.0105599999999999E-4</v>
      </c>
      <c r="K161" s="18">
        <f t="shared" si="85"/>
        <v>0.638173987475528</v>
      </c>
      <c r="L161" s="1">
        <v>15</v>
      </c>
      <c r="M161" s="14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</row>
    <row r="162" spans="1:78" x14ac:dyDescent="0.25">
      <c r="A162" s="17" t="s">
        <v>146</v>
      </c>
      <c r="B162" s="29">
        <f>B161+0.79</f>
        <v>5.6989999999999998</v>
      </c>
      <c r="C162" s="22">
        <f t="shared" si="80"/>
        <v>489.65155131264908</v>
      </c>
      <c r="D162" s="19">
        <f t="shared" si="81"/>
        <v>0.49447265974516441</v>
      </c>
      <c r="E162" s="20">
        <f t="shared" si="82"/>
        <v>1.4895728944352998E-4</v>
      </c>
      <c r="F162" s="17"/>
      <c r="G162" s="20">
        <f t="shared" si="83"/>
        <v>1.4895728944352998E-4</v>
      </c>
      <c r="H162" s="21">
        <f t="shared" si="84"/>
        <v>1.3771851911379031E-2</v>
      </c>
      <c r="I162" s="1" t="s">
        <v>13</v>
      </c>
      <c r="J162" s="3">
        <v>2.0105599999999999E-4</v>
      </c>
      <c r="K162" s="18">
        <f t="shared" si="85"/>
        <v>0.74087462917560276</v>
      </c>
      <c r="L162" s="1">
        <v>15</v>
      </c>
      <c r="M162" s="14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</row>
    <row r="163" spans="1:78" x14ac:dyDescent="0.25">
      <c r="A163" s="17" t="s">
        <v>147</v>
      </c>
      <c r="B163" s="29">
        <v>0.79</v>
      </c>
      <c r="C163" s="22">
        <f t="shared" si="80"/>
        <v>67.875894988066818</v>
      </c>
      <c r="D163" s="19">
        <f t="shared" si="81"/>
        <v>6.8544200947303027E-2</v>
      </c>
      <c r="E163" s="20">
        <f t="shared" si="82"/>
        <v>2.0648580217650238E-5</v>
      </c>
      <c r="F163" s="17"/>
      <c r="G163" s="20">
        <f t="shared" si="83"/>
        <v>2.0648580217650238E-5</v>
      </c>
      <c r="H163" s="21">
        <f t="shared" si="84"/>
        <v>5.1275105338964583E-3</v>
      </c>
      <c r="I163" s="1" t="s">
        <v>13</v>
      </c>
      <c r="J163" s="3">
        <v>2.0105599999999999E-4</v>
      </c>
      <c r="K163" s="18">
        <f t="shared" si="85"/>
        <v>0.1027006417000748</v>
      </c>
      <c r="L163" s="1">
        <v>15</v>
      </c>
      <c r="M163" s="14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</row>
    <row r="164" spans="1:78" x14ac:dyDescent="0.25">
      <c r="A164" s="17" t="s">
        <v>148</v>
      </c>
      <c r="B164" s="29">
        <f>B163+0.79</f>
        <v>1.58</v>
      </c>
      <c r="C164" s="22">
        <f t="shared" si="80"/>
        <v>135.75178997613364</v>
      </c>
      <c r="D164" s="19">
        <f t="shared" si="81"/>
        <v>0.13708840189460605</v>
      </c>
      <c r="E164" s="20">
        <f t="shared" si="82"/>
        <v>4.1297160435300476E-5</v>
      </c>
      <c r="F164" s="17"/>
      <c r="G164" s="20">
        <f t="shared" si="83"/>
        <v>4.1297160435300476E-5</v>
      </c>
      <c r="H164" s="21">
        <f t="shared" si="84"/>
        <v>7.2513949382472815E-3</v>
      </c>
      <c r="I164" s="1" t="s">
        <v>13</v>
      </c>
      <c r="J164" s="3">
        <v>2.0105599999999999E-4</v>
      </c>
      <c r="K164" s="18">
        <f t="shared" si="85"/>
        <v>0.2054012834001496</v>
      </c>
      <c r="L164" s="1">
        <v>15</v>
      </c>
      <c r="M164" s="14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</row>
    <row r="165" spans="1:78" x14ac:dyDescent="0.25">
      <c r="A165" s="17" t="s">
        <v>149</v>
      </c>
      <c r="B165" s="29">
        <f>B164+0.658</f>
        <v>2.238</v>
      </c>
      <c r="C165" s="22">
        <f t="shared" si="80"/>
        <v>192.28639618138422</v>
      </c>
      <c r="D165" s="19">
        <f t="shared" si="81"/>
        <v>0.19417964774691665</v>
      </c>
      <c r="E165" s="20">
        <f t="shared" si="82"/>
        <v>5.8495598135571171E-5</v>
      </c>
      <c r="F165" s="17"/>
      <c r="G165" s="20">
        <f t="shared" si="83"/>
        <v>5.8495598135571171E-5</v>
      </c>
      <c r="H165" s="21">
        <f t="shared" si="84"/>
        <v>8.6302436452941351E-3</v>
      </c>
      <c r="I165" s="1" t="s">
        <v>13</v>
      </c>
      <c r="J165" s="3">
        <v>2.0105599999999999E-4</v>
      </c>
      <c r="K165" s="18">
        <f t="shared" si="85"/>
        <v>0.29094181787945234</v>
      </c>
      <c r="L165" s="1">
        <v>15</v>
      </c>
      <c r="M165" s="14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</row>
    <row r="166" spans="1:78" x14ac:dyDescent="0.25">
      <c r="A166" s="17" t="s">
        <v>150</v>
      </c>
      <c r="B166" s="29">
        <v>0.17100000000000001</v>
      </c>
      <c r="C166" s="22">
        <f t="shared" si="80"/>
        <v>14.692124105011931</v>
      </c>
      <c r="D166" s="19">
        <f t="shared" si="81"/>
        <v>1.4836782736694705E-2</v>
      </c>
      <c r="E166" s="20">
        <f t="shared" si="82"/>
        <v>4.4695028066053045E-6</v>
      </c>
      <c r="F166" s="17"/>
      <c r="G166" s="20">
        <f t="shared" si="83"/>
        <v>4.4695028066053045E-6</v>
      </c>
      <c r="H166" s="21">
        <f t="shared" si="84"/>
        <v>2.3855639916604476E-3</v>
      </c>
      <c r="I166" s="1" t="s">
        <v>13</v>
      </c>
      <c r="J166" s="3">
        <v>2.0105599999999999E-4</v>
      </c>
      <c r="K166" s="18">
        <f t="shared" si="85"/>
        <v>2.2230138899636442E-2</v>
      </c>
      <c r="L166" s="1">
        <v>15</v>
      </c>
      <c r="M166" s="14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</row>
    <row r="167" spans="1:78" x14ac:dyDescent="0.25">
      <c r="A167" s="17" t="s">
        <v>151</v>
      </c>
      <c r="B167" s="29">
        <f>B166+B165</f>
        <v>2.4089999999999998</v>
      </c>
      <c r="C167" s="22">
        <f t="shared" si="80"/>
        <v>206.97852028639613</v>
      </c>
      <c r="D167" s="19">
        <f t="shared" si="81"/>
        <v>0.20901643048361135</v>
      </c>
      <c r="E167" s="20">
        <f t="shared" si="82"/>
        <v>6.296510094217647E-5</v>
      </c>
      <c r="F167" s="17"/>
      <c r="G167" s="20">
        <f t="shared" si="83"/>
        <v>6.296510094217647E-5</v>
      </c>
      <c r="H167" s="21">
        <f t="shared" si="84"/>
        <v>8.9538830088094577E-3</v>
      </c>
      <c r="I167" s="1" t="s">
        <v>13</v>
      </c>
      <c r="J167" s="3">
        <v>2.0105599999999999E-4</v>
      </c>
      <c r="K167" s="18">
        <f t="shared" si="85"/>
        <v>0.31317195677908877</v>
      </c>
      <c r="L167" s="1">
        <v>15</v>
      </c>
      <c r="M167" s="14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</row>
    <row r="168" spans="1:78" x14ac:dyDescent="0.25">
      <c r="A168" s="17" t="s">
        <v>152</v>
      </c>
      <c r="B168" s="29">
        <f>B167+0.79</f>
        <v>3.1989999999999998</v>
      </c>
      <c r="C168" s="22">
        <f t="shared" si="80"/>
        <v>274.85441527446295</v>
      </c>
      <c r="D168" s="19">
        <f t="shared" si="81"/>
        <v>0.27756063143091436</v>
      </c>
      <c r="E168" s="20">
        <f t="shared" si="82"/>
        <v>8.3613681159826718E-5</v>
      </c>
      <c r="F168" s="17"/>
      <c r="G168" s="20">
        <f t="shared" si="83"/>
        <v>8.3613681159826718E-5</v>
      </c>
      <c r="H168" s="21">
        <f t="shared" si="84"/>
        <v>1.0318109575434149E-2</v>
      </c>
      <c r="I168" s="1" t="s">
        <v>13</v>
      </c>
      <c r="J168" s="3">
        <v>2.0105599999999999E-4</v>
      </c>
      <c r="K168" s="18">
        <f t="shared" si="85"/>
        <v>0.41587259847916364</v>
      </c>
      <c r="L168" s="1">
        <v>15</v>
      </c>
      <c r="M168" s="14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</row>
    <row r="169" spans="1:78" x14ac:dyDescent="0.25">
      <c r="A169" s="17" t="s">
        <v>153</v>
      </c>
      <c r="B169" s="29">
        <f>B168+1.124</f>
        <v>4.3230000000000004</v>
      </c>
      <c r="C169" s="22">
        <f t="shared" si="80"/>
        <v>371.4272076372315</v>
      </c>
      <c r="D169" s="19">
        <f t="shared" si="81"/>
        <v>0.3750842793610013</v>
      </c>
      <c r="E169" s="20">
        <f t="shared" si="82"/>
        <v>1.1299216744417974E-4</v>
      </c>
      <c r="F169" s="17"/>
      <c r="G169" s="20">
        <f t="shared" si="83"/>
        <v>1.1299216744417974E-4</v>
      </c>
      <c r="H169" s="21">
        <f t="shared" si="84"/>
        <v>1.1994596239096687E-2</v>
      </c>
      <c r="I169" s="1" t="s">
        <v>13</v>
      </c>
      <c r="J169" s="3">
        <v>2.0105599999999999E-4</v>
      </c>
      <c r="K169" s="18">
        <f t="shared" si="85"/>
        <v>0.56199351148028287</v>
      </c>
      <c r="L169" s="1">
        <v>15</v>
      </c>
      <c r="M169" s="14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</row>
    <row r="170" spans="1:78" x14ac:dyDescent="0.25">
      <c r="A170" s="17" t="s">
        <v>154</v>
      </c>
      <c r="B170" s="29">
        <f>B169+B162</f>
        <v>10.022</v>
      </c>
      <c r="C170" s="22">
        <f t="shared" si="80"/>
        <v>861.07875894988058</v>
      </c>
      <c r="D170" s="19">
        <f t="shared" si="81"/>
        <v>0.86955693910616572</v>
      </c>
      <c r="E170" s="20">
        <f t="shared" si="82"/>
        <v>2.6194945688770972E-4</v>
      </c>
      <c r="F170" s="17"/>
      <c r="G170" s="20">
        <f t="shared" si="83"/>
        <v>2.6194945688770972E-4</v>
      </c>
      <c r="H170" s="21">
        <f t="shared" si="84"/>
        <v>1.8262919920097844E-2</v>
      </c>
      <c r="I170" s="1" t="s">
        <v>208</v>
      </c>
      <c r="J170" s="3">
        <v>5.1470300000000004E-4</v>
      </c>
      <c r="K170" s="18">
        <f t="shared" si="85"/>
        <v>0.50893322340788705</v>
      </c>
      <c r="L170" s="17">
        <v>25</v>
      </c>
      <c r="M170" s="14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</row>
    <row r="171" spans="1:78" x14ac:dyDescent="0.25">
      <c r="A171" s="24" t="s">
        <v>155</v>
      </c>
      <c r="B171" s="29">
        <v>0.92100000000000004</v>
      </c>
      <c r="C171" s="22">
        <f t="shared" si="80"/>
        <v>79.131264916467771</v>
      </c>
      <c r="D171" s="19">
        <f t="shared" si="81"/>
        <v>7.9910391230969727E-2</v>
      </c>
      <c r="E171" s="20">
        <f t="shared" si="82"/>
        <v>2.407258529171629E-5</v>
      </c>
      <c r="F171" s="24"/>
      <c r="G171" s="20">
        <f t="shared" si="83"/>
        <v>2.407258529171629E-5</v>
      </c>
      <c r="H171" s="21">
        <f t="shared" si="84"/>
        <v>5.5363409862284911E-3</v>
      </c>
      <c r="I171" s="1" t="s">
        <v>13</v>
      </c>
      <c r="J171" s="3">
        <v>2.0105599999999999E-4</v>
      </c>
      <c r="K171" s="18">
        <f t="shared" si="85"/>
        <v>0.11973074810856821</v>
      </c>
      <c r="L171" s="1">
        <v>15</v>
      </c>
      <c r="M171" s="14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</row>
    <row r="172" spans="1:78" x14ac:dyDescent="0.25">
      <c r="A172" s="25" t="s">
        <v>156</v>
      </c>
      <c r="B172" s="29">
        <f>B171+B170</f>
        <v>10.943</v>
      </c>
      <c r="C172" s="22">
        <f t="shared" si="80"/>
        <v>940.21002386634837</v>
      </c>
      <c r="D172" s="19">
        <f t="shared" si="81"/>
        <v>0.94946733033713537</v>
      </c>
      <c r="E172" s="20">
        <f t="shared" si="82"/>
        <v>2.86022042179426E-4</v>
      </c>
      <c r="F172" s="17"/>
      <c r="G172" s="20">
        <f t="shared" si="83"/>
        <v>2.86022042179426E-4</v>
      </c>
      <c r="H172" s="21">
        <f t="shared" si="84"/>
        <v>1.9083639996701367E-2</v>
      </c>
      <c r="I172" s="1" t="s">
        <v>208</v>
      </c>
      <c r="J172" s="3">
        <v>5.1470300000000004E-4</v>
      </c>
      <c r="K172" s="18">
        <f t="shared" si="85"/>
        <v>0.55570307960013055</v>
      </c>
      <c r="L172" s="17">
        <v>25</v>
      </c>
      <c r="M172" s="14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</row>
    <row r="173" spans="1:78" x14ac:dyDescent="0.25">
      <c r="A173" s="25" t="s">
        <v>157</v>
      </c>
      <c r="B173" s="29">
        <f>B172+0.921</f>
        <v>11.863999999999999</v>
      </c>
      <c r="C173" s="22">
        <f t="shared" si="80"/>
        <v>1019.3412887828159</v>
      </c>
      <c r="D173" s="19">
        <f t="shared" si="81"/>
        <v>1.029377721568105</v>
      </c>
      <c r="E173" s="20">
        <f t="shared" si="82"/>
        <v>3.1009462747114228E-4</v>
      </c>
      <c r="F173" s="17"/>
      <c r="G173" s="20">
        <f t="shared" si="83"/>
        <v>3.1009462747114228E-4</v>
      </c>
      <c r="H173" s="21">
        <f t="shared" si="84"/>
        <v>1.9870490357298522E-2</v>
      </c>
      <c r="I173" s="1" t="s">
        <v>208</v>
      </c>
      <c r="J173" s="3">
        <v>5.1470300000000004E-4</v>
      </c>
      <c r="K173" s="18">
        <f t="shared" si="85"/>
        <v>0.60247293579237393</v>
      </c>
      <c r="L173" s="17">
        <v>25</v>
      </c>
      <c r="M173" s="14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</row>
    <row r="174" spans="1:78" x14ac:dyDescent="0.25">
      <c r="A174" s="25" t="s">
        <v>158</v>
      </c>
      <c r="B174" s="29">
        <v>1.0529999999999999</v>
      </c>
      <c r="C174" s="22">
        <f t="shared" si="80"/>
        <v>90.472553699283992</v>
      </c>
      <c r="D174" s="19">
        <f t="shared" si="81"/>
        <v>9.136334632596213E-2</v>
      </c>
      <c r="E174" s="20">
        <f t="shared" si="82"/>
        <v>2.7522727809095819E-5</v>
      </c>
      <c r="F174" s="17"/>
      <c r="G174" s="20">
        <f t="shared" si="83"/>
        <v>2.7522727809095819E-5</v>
      </c>
      <c r="H174" s="21">
        <f t="shared" si="84"/>
        <v>5.9198022740891516E-3</v>
      </c>
      <c r="I174" s="1" t="s">
        <v>13</v>
      </c>
      <c r="J174" s="3">
        <v>2.0105599999999999E-4</v>
      </c>
      <c r="K174" s="18">
        <f t="shared" si="85"/>
        <v>0.13689085532934017</v>
      </c>
      <c r="L174" s="1">
        <v>15</v>
      </c>
      <c r="M174" s="14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</row>
    <row r="175" spans="1:78" x14ac:dyDescent="0.25">
      <c r="A175" s="25" t="s">
        <v>159</v>
      </c>
      <c r="B175" s="29">
        <f>B174+0.527</f>
        <v>1.58</v>
      </c>
      <c r="C175" s="22">
        <f t="shared" si="80"/>
        <v>135.75178997613364</v>
      </c>
      <c r="D175" s="19">
        <f t="shared" si="81"/>
        <v>0.13708840189460605</v>
      </c>
      <c r="E175" s="20">
        <f t="shared" si="82"/>
        <v>4.1297160435300476E-5</v>
      </c>
      <c r="F175" s="17"/>
      <c r="G175" s="20">
        <f t="shared" si="83"/>
        <v>4.1297160435300476E-5</v>
      </c>
      <c r="H175" s="21">
        <f t="shared" si="84"/>
        <v>7.2513949382472815E-3</v>
      </c>
      <c r="I175" s="1" t="s">
        <v>13</v>
      </c>
      <c r="J175" s="3">
        <v>2.0105599999999999E-4</v>
      </c>
      <c r="K175" s="18">
        <f t="shared" si="85"/>
        <v>0.2054012834001496</v>
      </c>
      <c r="L175" s="1">
        <v>15</v>
      </c>
      <c r="M175" s="14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</row>
    <row r="176" spans="1:78" x14ac:dyDescent="0.25">
      <c r="A176" s="26" t="s">
        <v>160</v>
      </c>
      <c r="B176" s="29">
        <f>B175+0.171</f>
        <v>1.7510000000000001</v>
      </c>
      <c r="C176" s="22">
        <f t="shared" si="80"/>
        <v>150.44391408114558</v>
      </c>
      <c r="D176" s="19">
        <f t="shared" si="81"/>
        <v>0.15192518463130075</v>
      </c>
      <c r="E176" s="20">
        <f t="shared" si="82"/>
        <v>4.5766663241905782E-5</v>
      </c>
      <c r="F176" s="17"/>
      <c r="G176" s="20">
        <f t="shared" si="83"/>
        <v>4.5766663241905782E-5</v>
      </c>
      <c r="H176" s="21">
        <f t="shared" si="84"/>
        <v>7.6337175811491235E-3</v>
      </c>
      <c r="I176" s="1" t="s">
        <v>13</v>
      </c>
      <c r="J176" s="3">
        <v>2.0105599999999999E-4</v>
      </c>
      <c r="K176" s="18">
        <f t="shared" si="85"/>
        <v>0.22763142229978606</v>
      </c>
      <c r="L176" s="17">
        <v>15</v>
      </c>
      <c r="M176" s="14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</row>
    <row r="177" spans="1:78" x14ac:dyDescent="0.25">
      <c r="A177" s="26" t="s">
        <v>161</v>
      </c>
      <c r="B177" s="29">
        <f>B176+B173</f>
        <v>13.614999999999998</v>
      </c>
      <c r="C177" s="22">
        <f t="shared" si="80"/>
        <v>1169.7852028639616</v>
      </c>
      <c r="D177" s="19">
        <f t="shared" si="81"/>
        <v>1.1813029061994056</v>
      </c>
      <c r="E177" s="20">
        <f t="shared" si="82"/>
        <v>3.55861290713048E-4</v>
      </c>
      <c r="F177" s="17"/>
      <c r="G177" s="20">
        <f t="shared" si="83"/>
        <v>3.55861290713048E-4</v>
      </c>
      <c r="H177" s="21">
        <f t="shared" si="84"/>
        <v>2.1286381354007514E-2</v>
      </c>
      <c r="I177" s="1" t="s">
        <v>208</v>
      </c>
      <c r="J177" s="3">
        <v>5.1470300000000004E-4</v>
      </c>
      <c r="K177" s="18">
        <f t="shared" si="85"/>
        <v>0.69139152232073253</v>
      </c>
      <c r="L177" s="17">
        <v>25</v>
      </c>
      <c r="M177" s="14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</row>
    <row r="178" spans="1:78" x14ac:dyDescent="0.25">
      <c r="A178" s="25" t="s">
        <v>162</v>
      </c>
      <c r="B178" s="29">
        <f>B177+B156</f>
        <v>68.575999999999993</v>
      </c>
      <c r="C178" s="22">
        <f t="shared" si="80"/>
        <v>5891.97136038186</v>
      </c>
      <c r="D178" s="19">
        <f t="shared" si="81"/>
        <v>5.9499837014712051</v>
      </c>
      <c r="E178" s="20">
        <f t="shared" si="82"/>
        <v>1.7924013126652944E-3</v>
      </c>
      <c r="F178" s="17"/>
      <c r="G178" s="20">
        <f t="shared" si="83"/>
        <v>1.7924013126652944E-3</v>
      </c>
      <c r="H178" s="21">
        <f t="shared" si="84"/>
        <v>4.777262333094965E-2</v>
      </c>
      <c r="I178" s="1" t="s">
        <v>16</v>
      </c>
      <c r="J178" s="1">
        <v>2.0427599999999998E-3</v>
      </c>
      <c r="K178" s="18">
        <f t="shared" si="85"/>
        <v>0.87744096842766384</v>
      </c>
      <c r="L178" s="17">
        <v>50</v>
      </c>
      <c r="M178" s="14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</row>
    <row r="179" spans="1:78" x14ac:dyDescent="0.25">
      <c r="A179" s="26" t="s">
        <v>163</v>
      </c>
      <c r="B179" s="29">
        <f>1.053</f>
        <v>1.0529999999999999</v>
      </c>
      <c r="C179" s="22">
        <f t="shared" si="80"/>
        <v>90.472553699283992</v>
      </c>
      <c r="D179" s="19">
        <f t="shared" si="81"/>
        <v>9.136334632596213E-2</v>
      </c>
      <c r="E179" s="20">
        <f t="shared" si="82"/>
        <v>2.7522727809095819E-5</v>
      </c>
      <c r="F179" s="17"/>
      <c r="G179" s="20">
        <f t="shared" si="83"/>
        <v>2.7522727809095819E-5</v>
      </c>
      <c r="H179" s="21">
        <f t="shared" si="84"/>
        <v>5.9198022740891516E-3</v>
      </c>
      <c r="I179" s="1" t="s">
        <v>13</v>
      </c>
      <c r="J179" s="3">
        <v>2.0105599999999999E-4</v>
      </c>
      <c r="K179" s="18">
        <f t="shared" si="85"/>
        <v>0.13689085532934017</v>
      </c>
      <c r="L179" s="1">
        <v>15</v>
      </c>
      <c r="M179" s="1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</row>
    <row r="180" spans="1:78" x14ac:dyDescent="0.25">
      <c r="A180" s="26" t="s">
        <v>164</v>
      </c>
      <c r="B180" s="29">
        <f>B179+1.053</f>
        <v>2.1059999999999999</v>
      </c>
      <c r="C180" s="22">
        <f t="shared" si="80"/>
        <v>180.94510739856798</v>
      </c>
      <c r="D180" s="19">
        <f t="shared" si="81"/>
        <v>0.18272669265192426</v>
      </c>
      <c r="E180" s="20">
        <f t="shared" si="82"/>
        <v>5.5045455618191638E-5</v>
      </c>
      <c r="F180" s="17"/>
      <c r="G180" s="20">
        <f t="shared" si="83"/>
        <v>5.5045455618191638E-5</v>
      </c>
      <c r="H180" s="21">
        <f t="shared" si="84"/>
        <v>8.3718646625839683E-3</v>
      </c>
      <c r="I180" s="1" t="s">
        <v>13</v>
      </c>
      <c r="J180" s="3">
        <v>2.0105599999999999E-4</v>
      </c>
      <c r="K180" s="18">
        <f t="shared" si="85"/>
        <v>0.27378171065868034</v>
      </c>
      <c r="L180" s="1">
        <v>15</v>
      </c>
      <c r="M180" s="14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</row>
    <row r="181" spans="1:78" x14ac:dyDescent="0.25">
      <c r="A181" s="26" t="s">
        <v>194</v>
      </c>
      <c r="B181" s="29">
        <f>B180+1.053</f>
        <v>3.1589999999999998</v>
      </c>
      <c r="C181" s="22">
        <f t="shared" si="80"/>
        <v>271.41766109785198</v>
      </c>
      <c r="D181" s="19">
        <f t="shared" si="81"/>
        <v>0.27409003897788636</v>
      </c>
      <c r="E181" s="20">
        <f t="shared" si="82"/>
        <v>8.2568183427287451E-5</v>
      </c>
      <c r="F181" s="17"/>
      <c r="G181" s="20">
        <f t="shared" si="83"/>
        <v>8.2568183427287451E-5</v>
      </c>
      <c r="H181" s="21">
        <f t="shared" si="84"/>
        <v>1.025339830948419E-2</v>
      </c>
      <c r="I181" s="1" t="s">
        <v>13</v>
      </c>
      <c r="J181" s="3">
        <v>2.0105599999999999E-4</v>
      </c>
      <c r="K181" s="18">
        <f t="shared" si="85"/>
        <v>0.41067256598802054</v>
      </c>
      <c r="L181" s="1">
        <v>15</v>
      </c>
      <c r="M181" s="14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</row>
    <row r="182" spans="1:78" x14ac:dyDescent="0.25">
      <c r="A182" s="25" t="s">
        <v>165</v>
      </c>
      <c r="B182" s="30">
        <f>B181+1.124</f>
        <v>4.2829999999999995</v>
      </c>
      <c r="C182" s="22">
        <f t="shared" si="80"/>
        <v>367.99045346062042</v>
      </c>
      <c r="D182" s="19">
        <f t="shared" si="81"/>
        <v>0.37161368690797314</v>
      </c>
      <c r="E182" s="20">
        <f t="shared" si="82"/>
        <v>1.1194666971164043E-4</v>
      </c>
      <c r="F182" s="17"/>
      <c r="G182" s="20">
        <f t="shared" si="83"/>
        <v>1.1194666971164043E-4</v>
      </c>
      <c r="H182" s="21">
        <f t="shared" si="84"/>
        <v>1.1938975275174152E-2</v>
      </c>
      <c r="I182" s="1" t="s">
        <v>13</v>
      </c>
      <c r="J182" s="3">
        <v>2.0105599999999999E-4</v>
      </c>
      <c r="K182" s="18">
        <f t="shared" si="85"/>
        <v>0.55679347898913956</v>
      </c>
      <c r="L182" s="1">
        <v>15</v>
      </c>
      <c r="M182" s="14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</row>
    <row r="183" spans="1:78" x14ac:dyDescent="0.25">
      <c r="A183" s="26" t="s">
        <v>166</v>
      </c>
      <c r="B183" s="29">
        <f>B182+1.124</f>
        <v>5.407</v>
      </c>
      <c r="C183" s="22">
        <f t="shared" si="80"/>
        <v>464.56324582338891</v>
      </c>
      <c r="D183" s="19">
        <f t="shared" si="81"/>
        <v>0.46913733483805997</v>
      </c>
      <c r="E183" s="20">
        <f t="shared" si="82"/>
        <v>1.4132515599599342E-4</v>
      </c>
      <c r="F183" s="17"/>
      <c r="G183" s="20">
        <f t="shared" si="83"/>
        <v>1.4132515599599342E-4</v>
      </c>
      <c r="H183" s="21">
        <f t="shared" si="84"/>
        <v>1.3414398396853516E-2</v>
      </c>
      <c r="I183" s="1" t="s">
        <v>13</v>
      </c>
      <c r="J183" s="3">
        <v>2.0105599999999999E-4</v>
      </c>
      <c r="K183" s="18">
        <f t="shared" si="85"/>
        <v>0.70291439199025851</v>
      </c>
      <c r="L183" s="1">
        <v>15</v>
      </c>
      <c r="M183" s="14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</row>
    <row r="184" spans="1:78" x14ac:dyDescent="0.25">
      <c r="A184" s="25" t="s">
        <v>167</v>
      </c>
      <c r="B184" s="29">
        <v>0.65800000000000003</v>
      </c>
      <c r="C184" s="22">
        <f t="shared" si="80"/>
        <v>56.534606205250597</v>
      </c>
      <c r="D184" s="19">
        <f t="shared" si="81"/>
        <v>5.7091245852310631E-2</v>
      </c>
      <c r="E184" s="20">
        <f t="shared" si="82"/>
        <v>1.7198437700270705E-5</v>
      </c>
      <c r="F184" s="17"/>
      <c r="G184" s="20">
        <f t="shared" si="83"/>
        <v>1.7198437700270705E-5</v>
      </c>
      <c r="H184" s="21">
        <f t="shared" si="84"/>
        <v>4.6795701540527758E-3</v>
      </c>
      <c r="I184" s="1" t="s">
        <v>13</v>
      </c>
      <c r="J184" s="3">
        <v>2.0105599999999999E-4</v>
      </c>
      <c r="K184" s="18">
        <f t="shared" si="85"/>
        <v>8.5540534479302807E-2</v>
      </c>
      <c r="L184" s="1">
        <v>15</v>
      </c>
      <c r="M184" s="14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</row>
    <row r="185" spans="1:78" x14ac:dyDescent="0.25">
      <c r="A185" s="26" t="s">
        <v>168</v>
      </c>
      <c r="B185" s="29">
        <f>B184+1.053</f>
        <v>1.7109999999999999</v>
      </c>
      <c r="C185" s="22">
        <f t="shared" si="80"/>
        <v>147.00715990453457</v>
      </c>
      <c r="D185" s="19">
        <f t="shared" si="81"/>
        <v>0.14845459217827275</v>
      </c>
      <c r="E185" s="20">
        <f t="shared" si="82"/>
        <v>4.4721165509366528E-5</v>
      </c>
      <c r="F185" s="17"/>
      <c r="G185" s="20">
        <f t="shared" si="83"/>
        <v>4.4721165509366528E-5</v>
      </c>
      <c r="H185" s="21">
        <f t="shared" si="84"/>
        <v>7.5460211894091984E-3</v>
      </c>
      <c r="I185" s="1" t="s">
        <v>13</v>
      </c>
      <c r="J185" s="3">
        <v>2.0105599999999999E-4</v>
      </c>
      <c r="K185" s="18">
        <f t="shared" si="85"/>
        <v>0.22243138980864302</v>
      </c>
      <c r="L185" s="1">
        <v>15</v>
      </c>
      <c r="M185" s="14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</row>
    <row r="186" spans="1:78" x14ac:dyDescent="0.25">
      <c r="A186" s="25" t="s">
        <v>169</v>
      </c>
      <c r="B186" s="29">
        <f>B185+1.053</f>
        <v>2.7639999999999998</v>
      </c>
      <c r="C186" s="22">
        <f t="shared" si="80"/>
        <v>237.47971360381857</v>
      </c>
      <c r="D186" s="19">
        <f t="shared" si="81"/>
        <v>0.23981793850423486</v>
      </c>
      <c r="E186" s="20">
        <f t="shared" si="82"/>
        <v>7.224389331846234E-5</v>
      </c>
      <c r="F186" s="17"/>
      <c r="G186" s="20">
        <f t="shared" si="83"/>
        <v>7.224389331846234E-5</v>
      </c>
      <c r="H186" s="21">
        <f t="shared" si="84"/>
        <v>9.5909590112419774E-3</v>
      </c>
      <c r="I186" s="1" t="s">
        <v>13</v>
      </c>
      <c r="J186" s="3">
        <v>2.0105599999999999E-4</v>
      </c>
      <c r="K186" s="18">
        <f t="shared" si="85"/>
        <v>0.35932224513798317</v>
      </c>
      <c r="L186" s="1">
        <v>15</v>
      </c>
      <c r="M186" s="14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</row>
    <row r="187" spans="1:78" x14ac:dyDescent="0.25">
      <c r="A187" s="17" t="s">
        <v>170</v>
      </c>
      <c r="B187" s="29">
        <f>B186+B183</f>
        <v>8.1709999999999994</v>
      </c>
      <c r="C187" s="22">
        <f t="shared" si="80"/>
        <v>702.04295942720751</v>
      </c>
      <c r="D187" s="19">
        <f t="shared" si="81"/>
        <v>0.70895527334229491</v>
      </c>
      <c r="E187" s="20">
        <f t="shared" si="82"/>
        <v>2.135690493144558E-4</v>
      </c>
      <c r="F187" s="17"/>
      <c r="G187" s="20">
        <f t="shared" si="83"/>
        <v>2.135690493144558E-4</v>
      </c>
      <c r="H187" s="21">
        <f t="shared" si="84"/>
        <v>1.6490378379674309E-2</v>
      </c>
      <c r="I187" s="1" t="s">
        <v>14</v>
      </c>
      <c r="J187" s="3">
        <v>3.1415000000000002E-4</v>
      </c>
      <c r="K187" s="18">
        <f t="shared" si="85"/>
        <v>0.67983144776207471</v>
      </c>
      <c r="L187" s="17">
        <v>20</v>
      </c>
      <c r="M187" s="14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</row>
    <row r="188" spans="1:78" x14ac:dyDescent="0.25">
      <c r="A188" s="27" t="s">
        <v>171</v>
      </c>
      <c r="B188" s="29">
        <f>B187+B178</f>
        <v>76.746999999999986</v>
      </c>
      <c r="C188" s="22">
        <f t="shared" ref="C188:C210" si="86">B188/(4.19*10)*3600</f>
        <v>6594.0143198090673</v>
      </c>
      <c r="D188" s="19">
        <f t="shared" ref="D188:D210" si="87">(C188/0.99025)/1000</f>
        <v>6.6589389748134993</v>
      </c>
      <c r="E188" s="20">
        <f t="shared" ref="E188:E209" si="88">(D188/0.9221)/3600</f>
        <v>2.0059703619797501E-3</v>
      </c>
      <c r="F188" s="28"/>
      <c r="G188" s="20">
        <f t="shared" ref="G188:G210" si="89">E188/$F$3</f>
        <v>2.0059703619797501E-3</v>
      </c>
      <c r="H188" s="21">
        <f t="shared" ref="H188:H210" si="90">SQRT((G188*4)/3.1415)</f>
        <v>5.0538659648091427E-2</v>
      </c>
      <c r="I188" s="1" t="s">
        <v>16</v>
      </c>
      <c r="J188" s="1">
        <v>2.0427599999999998E-3</v>
      </c>
      <c r="K188" s="18">
        <f t="shared" ref="K188:K209" si="91">E188/J188</f>
        <v>0.98199022987514462</v>
      </c>
      <c r="L188" s="17">
        <v>50</v>
      </c>
      <c r="M188" s="14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</row>
    <row r="189" spans="1:78" x14ac:dyDescent="0.25">
      <c r="A189" s="25" t="s">
        <v>172</v>
      </c>
      <c r="B189" s="29">
        <v>1.3160000000000001</v>
      </c>
      <c r="C189" s="22">
        <f t="shared" si="86"/>
        <v>113.06921241050119</v>
      </c>
      <c r="D189" s="19">
        <f t="shared" si="87"/>
        <v>0.11418249170462126</v>
      </c>
      <c r="E189" s="20">
        <f t="shared" si="88"/>
        <v>3.4396875400541411E-5</v>
      </c>
      <c r="F189" s="17"/>
      <c r="G189" s="20">
        <f t="shared" si="89"/>
        <v>3.4396875400541411E-5</v>
      </c>
      <c r="H189" s="21">
        <f t="shared" si="90"/>
        <v>6.6179115779377894E-3</v>
      </c>
      <c r="I189" s="1" t="s">
        <v>13</v>
      </c>
      <c r="J189" s="3">
        <v>2.0105599999999999E-4</v>
      </c>
      <c r="K189" s="18">
        <f t="shared" si="91"/>
        <v>0.17108106895860561</v>
      </c>
      <c r="L189" s="1">
        <v>15</v>
      </c>
      <c r="M189" s="14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</row>
    <row r="190" spans="1:78" x14ac:dyDescent="0.25">
      <c r="A190" s="25" t="s">
        <v>173</v>
      </c>
      <c r="B190" s="29">
        <f>B189+0.658</f>
        <v>1.9740000000000002</v>
      </c>
      <c r="C190" s="22">
        <f t="shared" si="86"/>
        <v>169.60381861575178</v>
      </c>
      <c r="D190" s="19">
        <f t="shared" si="87"/>
        <v>0.17127373755693187</v>
      </c>
      <c r="E190" s="20">
        <f t="shared" si="88"/>
        <v>5.1595313100812119E-5</v>
      </c>
      <c r="F190" s="17"/>
      <c r="G190" s="20">
        <f t="shared" si="89"/>
        <v>5.1595313100812119E-5</v>
      </c>
      <c r="H190" s="21">
        <f t="shared" si="90"/>
        <v>8.1052532644023262E-3</v>
      </c>
      <c r="I190" s="1" t="s">
        <v>13</v>
      </c>
      <c r="J190" s="3">
        <v>2.0105599999999999E-4</v>
      </c>
      <c r="K190" s="18">
        <f t="shared" si="91"/>
        <v>0.25662160343790846</v>
      </c>
      <c r="L190" s="1">
        <v>15</v>
      </c>
      <c r="M190" s="14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</row>
    <row r="191" spans="1:78" x14ac:dyDescent="0.25">
      <c r="A191" s="25" t="s">
        <v>174</v>
      </c>
      <c r="B191" s="29">
        <f>B190+1.053</f>
        <v>3.0270000000000001</v>
      </c>
      <c r="C191" s="22">
        <f t="shared" si="86"/>
        <v>260.07637231503577</v>
      </c>
      <c r="D191" s="19">
        <f t="shared" si="87"/>
        <v>0.26263708388289397</v>
      </c>
      <c r="E191" s="20">
        <f t="shared" si="88"/>
        <v>7.9118040909907932E-5</v>
      </c>
      <c r="F191" s="17"/>
      <c r="G191" s="20">
        <f t="shared" si="89"/>
        <v>7.9118040909907932E-5</v>
      </c>
      <c r="H191" s="21">
        <f t="shared" si="90"/>
        <v>1.0036891423364887E-2</v>
      </c>
      <c r="I191" s="1" t="s">
        <v>13</v>
      </c>
      <c r="J191" s="3">
        <v>2.0105599999999999E-4</v>
      </c>
      <c r="K191" s="18">
        <f t="shared" si="91"/>
        <v>0.39351245876724861</v>
      </c>
      <c r="L191" s="1">
        <v>15</v>
      </c>
      <c r="M191" s="14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</row>
    <row r="192" spans="1:78" x14ac:dyDescent="0.25">
      <c r="A192" s="25" t="s">
        <v>175</v>
      </c>
      <c r="B192" s="29">
        <f>B191+1.053</f>
        <v>4.08</v>
      </c>
      <c r="C192" s="22">
        <f t="shared" si="86"/>
        <v>350.54892601431976</v>
      </c>
      <c r="D192" s="19">
        <f t="shared" si="87"/>
        <v>0.35400043020885613</v>
      </c>
      <c r="E192" s="20">
        <f t="shared" si="88"/>
        <v>1.0664076871900377E-4</v>
      </c>
      <c r="F192" s="17"/>
      <c r="G192" s="20">
        <f t="shared" si="89"/>
        <v>1.0664076871900377E-4</v>
      </c>
      <c r="H192" s="21">
        <f t="shared" si="90"/>
        <v>1.1652606936163544E-2</v>
      </c>
      <c r="I192" s="1" t="s">
        <v>13</v>
      </c>
      <c r="J192" s="3">
        <v>2.0105599999999999E-4</v>
      </c>
      <c r="K192" s="18">
        <f t="shared" si="91"/>
        <v>0.53040331409658892</v>
      </c>
      <c r="L192" s="1">
        <v>15</v>
      </c>
      <c r="M192" s="14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</row>
    <row r="193" spans="1:78" x14ac:dyDescent="0.25">
      <c r="A193" s="26" t="s">
        <v>176</v>
      </c>
      <c r="B193" s="29">
        <v>1.0529999999999999</v>
      </c>
      <c r="C193" s="22">
        <f t="shared" si="86"/>
        <v>90.472553699283992</v>
      </c>
      <c r="D193" s="19">
        <f t="shared" si="87"/>
        <v>9.136334632596213E-2</v>
      </c>
      <c r="E193" s="20">
        <f t="shared" si="88"/>
        <v>2.7522727809095819E-5</v>
      </c>
      <c r="F193" s="17"/>
      <c r="G193" s="20">
        <f t="shared" si="89"/>
        <v>2.7522727809095819E-5</v>
      </c>
      <c r="H193" s="21">
        <f t="shared" si="90"/>
        <v>5.9198022740891516E-3</v>
      </c>
      <c r="I193" s="1" t="s">
        <v>13</v>
      </c>
      <c r="J193" s="3">
        <v>2.0105599999999999E-4</v>
      </c>
      <c r="K193" s="18">
        <f t="shared" si="91"/>
        <v>0.13689085532934017</v>
      </c>
      <c r="L193" s="1">
        <v>15</v>
      </c>
      <c r="M193" s="14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</row>
    <row r="194" spans="1:78" x14ac:dyDescent="0.25">
      <c r="A194" s="25" t="s">
        <v>177</v>
      </c>
      <c r="B194" s="29">
        <f>B193+1.053</f>
        <v>2.1059999999999999</v>
      </c>
      <c r="C194" s="22">
        <f t="shared" si="86"/>
        <v>180.94510739856798</v>
      </c>
      <c r="D194" s="19">
        <f t="shared" si="87"/>
        <v>0.18272669265192426</v>
      </c>
      <c r="E194" s="20">
        <f t="shared" si="88"/>
        <v>5.5045455618191638E-5</v>
      </c>
      <c r="F194" s="17"/>
      <c r="G194" s="20">
        <f t="shared" si="89"/>
        <v>5.5045455618191638E-5</v>
      </c>
      <c r="H194" s="21">
        <f t="shared" si="90"/>
        <v>8.3718646625839683E-3</v>
      </c>
      <c r="I194" s="1" t="s">
        <v>13</v>
      </c>
      <c r="J194" s="3">
        <v>2.0105599999999999E-4</v>
      </c>
      <c r="K194" s="18">
        <f t="shared" si="91"/>
        <v>0.27378171065868034</v>
      </c>
      <c r="L194" s="1">
        <v>15</v>
      </c>
      <c r="M194" s="14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</row>
    <row r="195" spans="1:78" x14ac:dyDescent="0.25">
      <c r="A195" s="26" t="s">
        <v>178</v>
      </c>
      <c r="B195" s="29">
        <f>B194+1.053</f>
        <v>3.1589999999999998</v>
      </c>
      <c r="C195" s="22">
        <f t="shared" si="86"/>
        <v>271.41766109785198</v>
      </c>
      <c r="D195" s="19">
        <f t="shared" si="87"/>
        <v>0.27409003897788636</v>
      </c>
      <c r="E195" s="20">
        <f t="shared" si="88"/>
        <v>8.2568183427287451E-5</v>
      </c>
      <c r="F195" s="17"/>
      <c r="G195" s="20">
        <f t="shared" si="89"/>
        <v>8.2568183427287451E-5</v>
      </c>
      <c r="H195" s="21">
        <f t="shared" si="90"/>
        <v>1.025339830948419E-2</v>
      </c>
      <c r="I195" s="1" t="s">
        <v>13</v>
      </c>
      <c r="J195" s="3">
        <v>2.0105599999999999E-4</v>
      </c>
      <c r="K195" s="18">
        <f t="shared" si="91"/>
        <v>0.41067256598802054</v>
      </c>
      <c r="L195" s="1">
        <v>15</v>
      </c>
      <c r="M195" s="14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</row>
    <row r="196" spans="1:78" x14ac:dyDescent="0.25">
      <c r="A196" s="25" t="s">
        <v>179</v>
      </c>
      <c r="B196" s="29">
        <f>B195+1.053</f>
        <v>4.2119999999999997</v>
      </c>
      <c r="C196" s="22">
        <f t="shared" si="86"/>
        <v>361.89021479713597</v>
      </c>
      <c r="D196" s="19">
        <f t="shared" si="87"/>
        <v>0.36545338530384852</v>
      </c>
      <c r="E196" s="20">
        <f t="shared" si="88"/>
        <v>1.1009091123638328E-4</v>
      </c>
      <c r="F196" s="17"/>
      <c r="G196" s="20">
        <f t="shared" si="89"/>
        <v>1.1009091123638328E-4</v>
      </c>
      <c r="H196" s="21">
        <f t="shared" si="90"/>
        <v>1.1839604548178303E-2</v>
      </c>
      <c r="I196" s="1" t="s">
        <v>13</v>
      </c>
      <c r="J196" s="3">
        <v>2.0105599999999999E-4</v>
      </c>
      <c r="K196" s="18">
        <f t="shared" si="91"/>
        <v>0.54756342131736069</v>
      </c>
      <c r="L196" s="1">
        <v>15</v>
      </c>
      <c r="M196" s="14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</row>
    <row r="197" spans="1:78" x14ac:dyDescent="0.25">
      <c r="A197" s="26" t="s">
        <v>180</v>
      </c>
      <c r="B197" s="29">
        <f>B196+B192</f>
        <v>8.2919999999999998</v>
      </c>
      <c r="C197" s="22">
        <f t="shared" si="86"/>
        <v>712.43914081145579</v>
      </c>
      <c r="D197" s="19">
        <f t="shared" si="87"/>
        <v>0.7194538155127046</v>
      </c>
      <c r="E197" s="20">
        <f t="shared" si="88"/>
        <v>2.1673167995538703E-4</v>
      </c>
      <c r="F197" s="17"/>
      <c r="G197" s="20">
        <f t="shared" si="89"/>
        <v>2.1673167995538703E-4</v>
      </c>
      <c r="H197" s="21">
        <f t="shared" si="90"/>
        <v>1.6612028300781668E-2</v>
      </c>
      <c r="I197" s="1" t="s">
        <v>14</v>
      </c>
      <c r="J197" s="3">
        <v>3.1415000000000002E-4</v>
      </c>
      <c r="K197" s="18">
        <f t="shared" si="91"/>
        <v>0.68989871066492769</v>
      </c>
      <c r="L197" s="17">
        <v>20</v>
      </c>
      <c r="M197" s="14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</row>
    <row r="198" spans="1:78" x14ac:dyDescent="0.25">
      <c r="A198" s="25" t="s">
        <v>181</v>
      </c>
      <c r="B198" s="29">
        <f>B197+B188</f>
        <v>85.038999999999987</v>
      </c>
      <c r="C198" s="22">
        <f t="shared" si="86"/>
        <v>7306.4534606205225</v>
      </c>
      <c r="D198" s="19">
        <f t="shared" si="87"/>
        <v>7.3783927903262025</v>
      </c>
      <c r="E198" s="20">
        <f t="shared" si="88"/>
        <v>2.2227020419351368E-3</v>
      </c>
      <c r="F198" s="17"/>
      <c r="G198" s="20">
        <f t="shared" si="89"/>
        <v>2.2227020419351368E-3</v>
      </c>
      <c r="H198" s="21">
        <f t="shared" si="90"/>
        <v>5.3198830845156697E-2</v>
      </c>
      <c r="I198" s="1" t="s">
        <v>16</v>
      </c>
      <c r="J198" s="1">
        <v>2.0427599999999998E-3</v>
      </c>
      <c r="K198" s="18">
        <f t="shared" si="91"/>
        <v>1.0880877058171969</v>
      </c>
      <c r="L198" s="17">
        <v>50</v>
      </c>
      <c r="M198" s="14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</row>
    <row r="199" spans="1:78" x14ac:dyDescent="0.25">
      <c r="A199" s="26" t="s">
        <v>182</v>
      </c>
      <c r="B199" s="29">
        <v>0.79</v>
      </c>
      <c r="C199" s="22">
        <f t="shared" si="86"/>
        <v>67.875894988066818</v>
      </c>
      <c r="D199" s="19">
        <f t="shared" si="87"/>
        <v>6.8544200947303027E-2</v>
      </c>
      <c r="E199" s="20">
        <f t="shared" si="88"/>
        <v>2.0648580217650238E-5</v>
      </c>
      <c r="F199" s="17"/>
      <c r="G199" s="20">
        <f t="shared" si="89"/>
        <v>2.0648580217650238E-5</v>
      </c>
      <c r="H199" s="21">
        <f t="shared" si="90"/>
        <v>5.1275105338964583E-3</v>
      </c>
      <c r="I199" s="1" t="s">
        <v>13</v>
      </c>
      <c r="J199" s="3">
        <v>2.0105599999999999E-4</v>
      </c>
      <c r="K199" s="18">
        <f t="shared" si="91"/>
        <v>0.1027006417000748</v>
      </c>
      <c r="L199" s="1">
        <v>15</v>
      </c>
      <c r="M199" s="14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</row>
    <row r="200" spans="1:78" x14ac:dyDescent="0.25">
      <c r="A200" s="25" t="s">
        <v>183</v>
      </c>
      <c r="B200" s="29">
        <f>B199+0.658</f>
        <v>1.448</v>
      </c>
      <c r="C200" s="22">
        <f t="shared" si="86"/>
        <v>124.41050119331742</v>
      </c>
      <c r="D200" s="19">
        <f t="shared" si="87"/>
        <v>0.12563544679961364</v>
      </c>
      <c r="E200" s="20">
        <f t="shared" si="88"/>
        <v>3.7847017917920937E-5</v>
      </c>
      <c r="F200" s="17"/>
      <c r="G200" s="20">
        <f t="shared" si="89"/>
        <v>3.7847017917920937E-5</v>
      </c>
      <c r="H200" s="21">
        <f t="shared" si="90"/>
        <v>6.9418831092089598E-3</v>
      </c>
      <c r="I200" s="1" t="s">
        <v>13</v>
      </c>
      <c r="J200" s="3">
        <v>2.0105599999999999E-4</v>
      </c>
      <c r="K200" s="18">
        <f t="shared" si="91"/>
        <v>0.18824117617937758</v>
      </c>
      <c r="L200" s="1">
        <v>15</v>
      </c>
      <c r="M200" s="14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</row>
    <row r="201" spans="1:78" x14ac:dyDescent="0.25">
      <c r="A201" s="26" t="s">
        <v>184</v>
      </c>
      <c r="B201" s="29">
        <f>B200+0.658</f>
        <v>2.1059999999999999</v>
      </c>
      <c r="C201" s="22">
        <f t="shared" si="86"/>
        <v>180.94510739856798</v>
      </c>
      <c r="D201" s="19">
        <f t="shared" si="87"/>
        <v>0.18272669265192426</v>
      </c>
      <c r="E201" s="20">
        <f t="shared" si="88"/>
        <v>5.5045455618191638E-5</v>
      </c>
      <c r="F201" s="17"/>
      <c r="G201" s="20">
        <f t="shared" si="89"/>
        <v>5.5045455618191638E-5</v>
      </c>
      <c r="H201" s="21">
        <f t="shared" si="90"/>
        <v>8.3718646625839683E-3</v>
      </c>
      <c r="I201" s="1" t="s">
        <v>13</v>
      </c>
      <c r="J201" s="3">
        <v>2.0105599999999999E-4</v>
      </c>
      <c r="K201" s="18">
        <f t="shared" si="91"/>
        <v>0.27378171065868034</v>
      </c>
      <c r="L201" s="1">
        <v>15</v>
      </c>
      <c r="M201" s="14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</row>
    <row r="202" spans="1:78" x14ac:dyDescent="0.25">
      <c r="A202" s="25" t="s">
        <v>185</v>
      </c>
      <c r="B202" s="29">
        <f>B201+1.124</f>
        <v>3.23</v>
      </c>
      <c r="C202" s="22">
        <f t="shared" si="86"/>
        <v>277.51789976133648</v>
      </c>
      <c r="D202" s="19">
        <f t="shared" si="87"/>
        <v>0.28025034058201109</v>
      </c>
      <c r="E202" s="20">
        <f t="shared" si="88"/>
        <v>8.4423941902544649E-5</v>
      </c>
      <c r="F202" s="17"/>
      <c r="G202" s="20">
        <f t="shared" si="89"/>
        <v>8.4423941902544649E-5</v>
      </c>
      <c r="H202" s="21">
        <f t="shared" si="90"/>
        <v>1.036798300813175E-2</v>
      </c>
      <c r="I202" s="1" t="s">
        <v>13</v>
      </c>
      <c r="J202" s="3">
        <v>2.0105599999999999E-4</v>
      </c>
      <c r="K202" s="18">
        <f t="shared" si="91"/>
        <v>0.41990262365979952</v>
      </c>
      <c r="L202" s="1">
        <v>15</v>
      </c>
      <c r="M202" s="14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</row>
    <row r="203" spans="1:78" x14ac:dyDescent="0.25">
      <c r="A203" s="25" t="s">
        <v>186</v>
      </c>
      <c r="B203" s="29">
        <v>0.30299999999999999</v>
      </c>
      <c r="C203" s="22">
        <f t="shared" si="86"/>
        <v>26.03341288782816</v>
      </c>
      <c r="D203" s="19">
        <f t="shared" si="87"/>
        <v>2.6289737831687109E-2</v>
      </c>
      <c r="E203" s="20">
        <f t="shared" si="88"/>
        <v>7.9196453239848381E-6</v>
      </c>
      <c r="F203" s="17"/>
      <c r="G203" s="20">
        <f t="shared" si="89"/>
        <v>7.9196453239848381E-6</v>
      </c>
      <c r="H203" s="21">
        <f t="shared" si="90"/>
        <v>3.1755161795879042E-3</v>
      </c>
      <c r="I203" s="1" t="s">
        <v>13</v>
      </c>
      <c r="J203" s="3">
        <v>2.0105599999999999E-4</v>
      </c>
      <c r="K203" s="18">
        <f t="shared" si="91"/>
        <v>3.9390246120408437E-2</v>
      </c>
      <c r="L203" s="1">
        <v>15</v>
      </c>
      <c r="M203" s="14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</row>
    <row r="204" spans="1:78" x14ac:dyDescent="0.25">
      <c r="A204" s="17" t="s">
        <v>187</v>
      </c>
      <c r="B204" s="29">
        <f>B203+1.124</f>
        <v>1.427</v>
      </c>
      <c r="C204" s="22">
        <f t="shared" si="86"/>
        <v>122.60620525059666</v>
      </c>
      <c r="D204" s="19">
        <f t="shared" si="87"/>
        <v>0.12381338576177396</v>
      </c>
      <c r="E204" s="20">
        <f t="shared" si="88"/>
        <v>3.7298131608337836E-5</v>
      </c>
      <c r="F204" s="17"/>
      <c r="G204" s="20">
        <f t="shared" si="89"/>
        <v>3.7298131608337836E-5</v>
      </c>
      <c r="H204" s="21">
        <f t="shared" si="90"/>
        <v>6.8913610219688125E-3</v>
      </c>
      <c r="I204" s="1" t="s">
        <v>13</v>
      </c>
      <c r="J204" s="3">
        <v>2.0105599999999999E-4</v>
      </c>
      <c r="K204" s="18">
        <f t="shared" si="91"/>
        <v>0.18551115912152752</v>
      </c>
      <c r="L204" s="1">
        <v>15</v>
      </c>
      <c r="M204" s="14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</row>
    <row r="205" spans="1:78" x14ac:dyDescent="0.25">
      <c r="A205" s="27" t="s">
        <v>188</v>
      </c>
      <c r="B205" s="29">
        <f>B204+1.124</f>
        <v>2.5510000000000002</v>
      </c>
      <c r="C205" s="22">
        <f t="shared" si="86"/>
        <v>219.17899761336514</v>
      </c>
      <c r="D205" s="19">
        <f t="shared" si="87"/>
        <v>0.22133703369186081</v>
      </c>
      <c r="E205" s="20">
        <f t="shared" si="88"/>
        <v>6.667661789269084E-5</v>
      </c>
      <c r="F205" s="28"/>
      <c r="G205" s="20">
        <f t="shared" si="89"/>
        <v>6.667661789269084E-5</v>
      </c>
      <c r="H205" s="21">
        <f t="shared" si="90"/>
        <v>9.2140007848598281E-3</v>
      </c>
      <c r="I205" s="1" t="s">
        <v>13</v>
      </c>
      <c r="J205" s="3">
        <v>2.0105599999999999E-4</v>
      </c>
      <c r="K205" s="18">
        <f t="shared" si="91"/>
        <v>0.33163207212264662</v>
      </c>
      <c r="L205" s="1">
        <v>15</v>
      </c>
      <c r="M205" s="16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78" x14ac:dyDescent="0.25">
      <c r="A206" s="25" t="s">
        <v>189</v>
      </c>
      <c r="B206" s="29">
        <f>B205+B202</f>
        <v>5.7810000000000006</v>
      </c>
      <c r="C206" s="22">
        <f t="shared" si="86"/>
        <v>496.69689737470162</v>
      </c>
      <c r="D206" s="19">
        <f t="shared" si="87"/>
        <v>0.5015873742738719</v>
      </c>
      <c r="E206" s="20">
        <f t="shared" si="88"/>
        <v>1.5110055979523546E-4</v>
      </c>
      <c r="F206" s="17"/>
      <c r="G206" s="20">
        <f t="shared" si="89"/>
        <v>1.5110055979523546E-4</v>
      </c>
      <c r="H206" s="21">
        <f t="shared" si="90"/>
        <v>1.3870576127915746E-2</v>
      </c>
      <c r="I206" s="1" t="s">
        <v>13</v>
      </c>
      <c r="J206" s="3">
        <v>2.0105599999999999E-4</v>
      </c>
      <c r="K206" s="18">
        <f t="shared" si="91"/>
        <v>0.75153469578244603</v>
      </c>
      <c r="L206" s="1">
        <v>15</v>
      </c>
      <c r="M206" s="16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78" x14ac:dyDescent="0.25">
      <c r="A207" s="25" t="s">
        <v>190</v>
      </c>
      <c r="B207" s="29">
        <f>B206+B198</f>
        <v>90.82</v>
      </c>
      <c r="C207" s="22">
        <f t="shared" si="86"/>
        <v>7803.1503579952259</v>
      </c>
      <c r="D207" s="19">
        <f t="shared" si="87"/>
        <v>7.8799801646000773</v>
      </c>
      <c r="E207" s="20">
        <f t="shared" si="88"/>
        <v>2.3738026017303729E-3</v>
      </c>
      <c r="F207" s="17"/>
      <c r="G207" s="20">
        <f t="shared" si="89"/>
        <v>2.3738026017303729E-3</v>
      </c>
      <c r="H207" s="21">
        <f t="shared" si="90"/>
        <v>5.4977345201563728E-2</v>
      </c>
      <c r="I207" s="1" t="s">
        <v>220</v>
      </c>
      <c r="J207" s="3">
        <v>4.0827010000000002E-3</v>
      </c>
      <c r="K207" s="18">
        <f t="shared" si="91"/>
        <v>0.5814294511722442</v>
      </c>
      <c r="L207" s="17">
        <v>65</v>
      </c>
      <c r="M207" s="16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78" x14ac:dyDescent="0.25">
      <c r="A208" s="25" t="s">
        <v>191</v>
      </c>
      <c r="B208" s="29">
        <v>1.1850000000000001</v>
      </c>
      <c r="C208" s="22">
        <f t="shared" si="86"/>
        <v>101.81384248210023</v>
      </c>
      <c r="D208" s="19">
        <f t="shared" si="87"/>
        <v>0.10281630142095453</v>
      </c>
      <c r="E208" s="20">
        <f t="shared" si="88"/>
        <v>3.0972870326475352E-5</v>
      </c>
      <c r="F208" s="17"/>
      <c r="G208" s="20">
        <f t="shared" si="89"/>
        <v>3.0972870326475352E-5</v>
      </c>
      <c r="H208" s="21">
        <f t="shared" si="90"/>
        <v>6.2798922293960356E-3</v>
      </c>
      <c r="I208" s="1" t="s">
        <v>13</v>
      </c>
      <c r="J208" s="3">
        <v>2.0105599999999999E-4</v>
      </c>
      <c r="K208" s="18">
        <f t="shared" si="91"/>
        <v>0.15405096255011216</v>
      </c>
      <c r="L208" s="1">
        <v>15</v>
      </c>
      <c r="M208" s="16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x14ac:dyDescent="0.25">
      <c r="A209" s="25" t="s">
        <v>192</v>
      </c>
      <c r="B209" s="29">
        <f>B208+1.185</f>
        <v>2.37</v>
      </c>
      <c r="C209" s="22">
        <f t="shared" si="86"/>
        <v>203.62768496420045</v>
      </c>
      <c r="D209" s="19">
        <f t="shared" si="87"/>
        <v>0.20563260284190907</v>
      </c>
      <c r="E209" s="20">
        <f t="shared" si="88"/>
        <v>6.1945740652950704E-5</v>
      </c>
      <c r="F209" s="17"/>
      <c r="G209" s="20">
        <f t="shared" si="89"/>
        <v>6.1945740652950704E-5</v>
      </c>
      <c r="H209" s="21">
        <f t="shared" si="90"/>
        <v>8.881108761053285E-3</v>
      </c>
      <c r="I209" s="1" t="s">
        <v>13</v>
      </c>
      <c r="J209" s="3">
        <v>2.0105599999999999E-4</v>
      </c>
      <c r="K209" s="18">
        <f t="shared" si="91"/>
        <v>0.30810192510022433</v>
      </c>
      <c r="L209" s="1">
        <v>15</v>
      </c>
      <c r="M209" s="16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x14ac:dyDescent="0.25">
      <c r="A210" s="26" t="s">
        <v>193</v>
      </c>
      <c r="B210" s="29">
        <f>B209+1.185</f>
        <v>3.5550000000000002</v>
      </c>
      <c r="C210" s="22">
        <f t="shared" si="86"/>
        <v>305.44152744630071</v>
      </c>
      <c r="D210" s="19">
        <f t="shared" si="87"/>
        <v>0.30844890426286364</v>
      </c>
      <c r="E210" s="20">
        <f>(D210/0.9221)/3600</f>
        <v>9.2918610979426076E-5</v>
      </c>
      <c r="F210" s="17"/>
      <c r="G210" s="20">
        <f t="shared" si="89"/>
        <v>9.2918610979426076E-5</v>
      </c>
      <c r="H210" s="21">
        <f t="shared" si="90"/>
        <v>1.0877092407370921E-2</v>
      </c>
      <c r="I210" s="1" t="s">
        <v>13</v>
      </c>
      <c r="J210" s="3">
        <v>2.0105599999999999E-4</v>
      </c>
      <c r="K210" s="18">
        <f>E210/J210</f>
        <v>0.46215288765033663</v>
      </c>
      <c r="L210" s="1">
        <v>15</v>
      </c>
      <c r="M210" s="16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x14ac:dyDescent="0.25">
      <c r="A211" s="25" t="s">
        <v>195</v>
      </c>
      <c r="B211" s="38">
        <f>B210+B207</f>
        <v>94.375</v>
      </c>
      <c r="C211" s="22">
        <f>B211/(4.19*10)*3600</f>
        <v>8108.5918854415258</v>
      </c>
      <c r="D211" s="19">
        <f>(C211/0.99025)/1000</f>
        <v>8.1884290688629395</v>
      </c>
      <c r="E211" s="20">
        <f>(D211/0.9221)/3600</f>
        <v>2.4667212127097984E-3</v>
      </c>
      <c r="F211" s="17"/>
      <c r="G211" s="20">
        <f>E211/$F$3</f>
        <v>2.4667212127097984E-3</v>
      </c>
      <c r="H211" s="21">
        <f>SQRT((G211*4)/3.1415)</f>
        <v>5.6043015841854796E-2</v>
      </c>
      <c r="I211" s="1" t="s">
        <v>220</v>
      </c>
      <c r="J211" s="3">
        <v>4.0827010000000002E-3</v>
      </c>
      <c r="K211" s="18">
        <f>E211/J211</f>
        <v>0.6041885537808912</v>
      </c>
      <c r="L211" s="17">
        <v>65</v>
      </c>
      <c r="M211" s="16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x14ac:dyDescent="0.25">
      <c r="M212" s="16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x14ac:dyDescent="0.25">
      <c r="A213" s="48" t="s">
        <v>105</v>
      </c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16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x14ac:dyDescent="0.25">
      <c r="A214" s="1" t="s">
        <v>221</v>
      </c>
      <c r="B214" s="4">
        <v>0.92100000000000004</v>
      </c>
      <c r="C214" s="41">
        <f>B214/(4.19*10)*3600</f>
        <v>79.131264916467771</v>
      </c>
      <c r="D214" s="8">
        <f>(C214/0.99025)/1000</f>
        <v>7.9910391230969727E-2</v>
      </c>
      <c r="E214" s="36">
        <f>(D214/0.9221)/3600</f>
        <v>2.407258529171629E-5</v>
      </c>
      <c r="F214" s="1">
        <v>1</v>
      </c>
      <c r="G214" s="36">
        <f>E214/$F$3</f>
        <v>2.407258529171629E-5</v>
      </c>
      <c r="H214" s="2">
        <f>SQRT((G214*4)/3.1415)</f>
        <v>5.5363409862284911E-3</v>
      </c>
      <c r="I214" s="1" t="s">
        <v>13</v>
      </c>
      <c r="J214" s="3">
        <v>2.0105599999999999E-4</v>
      </c>
      <c r="K214" s="4">
        <f>E214/J214</f>
        <v>0.11973074810856821</v>
      </c>
      <c r="L214" s="1">
        <v>15</v>
      </c>
      <c r="M214" s="16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x14ac:dyDescent="0.25">
      <c r="A215" s="1" t="s">
        <v>222</v>
      </c>
      <c r="B215" s="4">
        <f>B214+0.921</f>
        <v>1.8420000000000001</v>
      </c>
      <c r="C215" s="41">
        <f t="shared" ref="C215:C278" si="92">B215/(4.19*10)*3600</f>
        <v>158.26252983293554</v>
      </c>
      <c r="D215" s="8">
        <f t="shared" ref="D215:D278" si="93">(C215/0.99025)/1000</f>
        <v>0.15982078246193945</v>
      </c>
      <c r="E215" s="36">
        <f t="shared" ref="E215:E278" si="94">(D215/0.9221)/3600</f>
        <v>4.814517058343258E-5</v>
      </c>
      <c r="F215" s="1"/>
      <c r="G215" s="36">
        <f t="shared" ref="G215:G278" si="95">E215/$F$3</f>
        <v>4.814517058343258E-5</v>
      </c>
      <c r="H215" s="2">
        <f t="shared" ref="H215:H278" si="96">SQRT((G215*4)/3.1415)</f>
        <v>7.8295685086463684E-3</v>
      </c>
      <c r="I215" s="1" t="s">
        <v>13</v>
      </c>
      <c r="J215" s="3">
        <v>2.0105599999999999E-4</v>
      </c>
      <c r="K215" s="4">
        <f t="shared" ref="K215:K278" si="97">E215/J215</f>
        <v>0.23946149621713642</v>
      </c>
      <c r="L215" s="1">
        <v>15</v>
      </c>
      <c r="M215" s="16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x14ac:dyDescent="0.25">
      <c r="A216" s="1" t="s">
        <v>223</v>
      </c>
      <c r="B216" s="4">
        <f>B215+0.921</f>
        <v>2.7629999999999999</v>
      </c>
      <c r="C216" s="41">
        <f t="shared" si="92"/>
        <v>237.3937947494033</v>
      </c>
      <c r="D216" s="8">
        <f t="shared" si="93"/>
        <v>0.23973117369290919</v>
      </c>
      <c r="E216" s="36">
        <f t="shared" si="94"/>
        <v>7.2217755875148866E-5</v>
      </c>
      <c r="F216" s="1"/>
      <c r="G216" s="36">
        <f t="shared" si="95"/>
        <v>7.2217755875148866E-5</v>
      </c>
      <c r="H216" s="2">
        <f t="shared" si="96"/>
        <v>9.5892238761737317E-3</v>
      </c>
      <c r="I216" s="1" t="s">
        <v>13</v>
      </c>
      <c r="J216" s="3">
        <v>2.0105599999999999E-4</v>
      </c>
      <c r="K216" s="4">
        <f t="shared" si="97"/>
        <v>0.35919224432570462</v>
      </c>
      <c r="L216" s="1">
        <v>15</v>
      </c>
      <c r="M216" s="16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x14ac:dyDescent="0.25">
      <c r="A217" s="1" t="s">
        <v>224</v>
      </c>
      <c r="B217" s="4">
        <f>B216+0.527</f>
        <v>3.29</v>
      </c>
      <c r="C217" s="41">
        <f t="shared" si="92"/>
        <v>282.67303102625294</v>
      </c>
      <c r="D217" s="8">
        <f t="shared" si="93"/>
        <v>0.28545622926155312</v>
      </c>
      <c r="E217" s="36">
        <f t="shared" si="94"/>
        <v>8.5992188501353523E-5</v>
      </c>
      <c r="F217" s="1"/>
      <c r="G217" s="36">
        <f t="shared" si="95"/>
        <v>8.5992188501353523E-5</v>
      </c>
      <c r="H217" s="2">
        <f t="shared" si="96"/>
        <v>1.046383696994117E-2</v>
      </c>
      <c r="I217" s="1" t="s">
        <v>13</v>
      </c>
      <c r="J217" s="3">
        <v>2.0105599999999999E-4</v>
      </c>
      <c r="K217" s="4">
        <f t="shared" si="97"/>
        <v>0.42770267239651405</v>
      </c>
      <c r="L217" s="1">
        <v>15</v>
      </c>
      <c r="M217" s="16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x14ac:dyDescent="0.25">
      <c r="A218" s="1" t="s">
        <v>232</v>
      </c>
      <c r="B218" s="4">
        <f>1.874</f>
        <v>1.8740000000000001</v>
      </c>
      <c r="C218" s="41">
        <f t="shared" si="92"/>
        <v>161.01193317422434</v>
      </c>
      <c r="D218" s="8">
        <f t="shared" si="93"/>
        <v>0.16259725642436185</v>
      </c>
      <c r="E218" s="36">
        <f t="shared" si="94"/>
        <v>4.8981568769463972E-5</v>
      </c>
      <c r="F218" s="1"/>
      <c r="G218" s="36">
        <f t="shared" si="95"/>
        <v>4.8981568769463972E-5</v>
      </c>
      <c r="H218" s="2">
        <f t="shared" si="96"/>
        <v>7.8972849566020468E-3</v>
      </c>
      <c r="I218" s="1" t="s">
        <v>13</v>
      </c>
      <c r="J218" s="3">
        <v>2.0105599999999999E-4</v>
      </c>
      <c r="K218" s="4">
        <f t="shared" si="97"/>
        <v>0.24362152221005079</v>
      </c>
      <c r="L218" s="1">
        <v>15</v>
      </c>
      <c r="M218" s="16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25">
      <c r="A219" s="1" t="s">
        <v>233</v>
      </c>
      <c r="B219" s="4">
        <f>B218+1.874</f>
        <v>3.7480000000000002</v>
      </c>
      <c r="C219" s="41">
        <f t="shared" si="92"/>
        <v>322.02386634844868</v>
      </c>
      <c r="D219" s="8">
        <f t="shared" si="93"/>
        <v>0.32519451284872369</v>
      </c>
      <c r="E219" s="36">
        <f t="shared" si="94"/>
        <v>9.7963137538927943E-5</v>
      </c>
      <c r="F219" s="1"/>
      <c r="G219" s="36">
        <f t="shared" si="95"/>
        <v>9.7963137538927943E-5</v>
      </c>
      <c r="H219" s="2">
        <f t="shared" si="96"/>
        <v>1.1168447491551634E-2</v>
      </c>
      <c r="I219" s="1" t="s">
        <v>13</v>
      </c>
      <c r="J219" s="3">
        <v>2.0105599999999999E-4</v>
      </c>
      <c r="K219" s="4">
        <f t="shared" si="97"/>
        <v>0.48724304442010158</v>
      </c>
      <c r="L219" s="1">
        <v>15</v>
      </c>
      <c r="M219" s="16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x14ac:dyDescent="0.25">
      <c r="A220" s="1" t="s">
        <v>234</v>
      </c>
      <c r="B220" s="4">
        <v>1.8740000000000001</v>
      </c>
      <c r="C220" s="41">
        <f t="shared" si="92"/>
        <v>161.01193317422434</v>
      </c>
      <c r="D220" s="8">
        <f t="shared" si="93"/>
        <v>0.16259725642436185</v>
      </c>
      <c r="E220" s="36">
        <f t="shared" si="94"/>
        <v>4.8981568769463972E-5</v>
      </c>
      <c r="F220" s="1"/>
      <c r="G220" s="36">
        <f t="shared" si="95"/>
        <v>4.8981568769463972E-5</v>
      </c>
      <c r="H220" s="2">
        <f t="shared" si="96"/>
        <v>7.8972849566020468E-3</v>
      </c>
      <c r="I220" s="1" t="s">
        <v>13</v>
      </c>
      <c r="J220" s="3">
        <v>2.0105599999999999E-4</v>
      </c>
      <c r="K220" s="4">
        <f t="shared" si="97"/>
        <v>0.24362152221005079</v>
      </c>
      <c r="L220" s="1">
        <v>15</v>
      </c>
      <c r="M220" s="16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25">
      <c r="A221" s="1" t="s">
        <v>235</v>
      </c>
      <c r="B221" s="4">
        <v>1.8740000000000001</v>
      </c>
      <c r="C221" s="41">
        <f t="shared" si="92"/>
        <v>161.01193317422434</v>
      </c>
      <c r="D221" s="8">
        <f t="shared" si="93"/>
        <v>0.16259725642436185</v>
      </c>
      <c r="E221" s="36">
        <f t="shared" si="94"/>
        <v>4.8981568769463972E-5</v>
      </c>
      <c r="F221" s="1"/>
      <c r="G221" s="36">
        <f t="shared" si="95"/>
        <v>4.8981568769463972E-5</v>
      </c>
      <c r="H221" s="2">
        <f t="shared" si="96"/>
        <v>7.8972849566020468E-3</v>
      </c>
      <c r="I221" s="1" t="s">
        <v>13</v>
      </c>
      <c r="J221" s="3">
        <v>2.0105599999999999E-4</v>
      </c>
      <c r="K221" s="4">
        <f t="shared" si="97"/>
        <v>0.24362152221005079</v>
      </c>
      <c r="L221" s="1">
        <v>15</v>
      </c>
      <c r="M221" s="16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x14ac:dyDescent="0.25">
      <c r="A222" s="1" t="s">
        <v>236</v>
      </c>
      <c r="B222" s="4">
        <f>B219+B220+B221</f>
        <v>7.4960000000000004</v>
      </c>
      <c r="C222" s="41">
        <f t="shared" si="92"/>
        <v>644.04773269689736</v>
      </c>
      <c r="D222" s="8">
        <f t="shared" si="93"/>
        <v>0.65038902569744739</v>
      </c>
      <c r="E222" s="36">
        <f t="shared" si="94"/>
        <v>1.9592627507785589E-4</v>
      </c>
      <c r="F222" s="1"/>
      <c r="G222" s="36">
        <f t="shared" si="95"/>
        <v>1.9592627507785589E-4</v>
      </c>
      <c r="H222" s="2">
        <f t="shared" si="96"/>
        <v>1.5794569913204094E-2</v>
      </c>
      <c r="I222" s="1" t="s">
        <v>13</v>
      </c>
      <c r="J222" s="3">
        <v>2.0105599999999999E-4</v>
      </c>
      <c r="K222" s="4">
        <f t="shared" si="97"/>
        <v>0.97448608884020316</v>
      </c>
      <c r="L222" s="1">
        <v>15</v>
      </c>
      <c r="M222" s="16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x14ac:dyDescent="0.25">
      <c r="A223" s="1" t="s">
        <v>225</v>
      </c>
      <c r="B223" s="4">
        <f>B222+B217</f>
        <v>10.786000000000001</v>
      </c>
      <c r="C223" s="41">
        <f t="shared" si="92"/>
        <v>926.7207637231503</v>
      </c>
      <c r="D223" s="8">
        <f t="shared" si="93"/>
        <v>0.93584525495900062</v>
      </c>
      <c r="E223" s="36">
        <f t="shared" si="94"/>
        <v>2.819184635792095E-4</v>
      </c>
      <c r="F223" s="1"/>
      <c r="G223" s="36">
        <f t="shared" si="95"/>
        <v>2.819184635792095E-4</v>
      </c>
      <c r="H223" s="2">
        <f t="shared" si="96"/>
        <v>1.8946248253324447E-2</v>
      </c>
      <c r="I223" s="1" t="s">
        <v>14</v>
      </c>
      <c r="J223" s="3">
        <v>3.1415000000000002E-4</v>
      </c>
      <c r="K223" s="4">
        <f t="shared" si="97"/>
        <v>0.89740080719149928</v>
      </c>
      <c r="L223" s="1">
        <v>20</v>
      </c>
      <c r="M223" s="16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x14ac:dyDescent="0.25">
      <c r="A224" s="1" t="s">
        <v>226</v>
      </c>
      <c r="B224" s="4">
        <f>B223+1.053</f>
        <v>11.839000000000002</v>
      </c>
      <c r="C224" s="41">
        <f t="shared" si="92"/>
        <v>1017.1933174224345</v>
      </c>
      <c r="D224" s="8">
        <f t="shared" si="93"/>
        <v>1.0272086012849628</v>
      </c>
      <c r="E224" s="36">
        <f t="shared" si="94"/>
        <v>3.094411913883053E-4</v>
      </c>
      <c r="F224" s="1"/>
      <c r="G224" s="36">
        <f t="shared" si="95"/>
        <v>3.094411913883053E-4</v>
      </c>
      <c r="H224" s="2">
        <f t="shared" si="96"/>
        <v>1.9849543617950282E-2</v>
      </c>
      <c r="I224" s="1" t="s">
        <v>14</v>
      </c>
      <c r="J224" s="3">
        <v>3.1415000000000002E-4</v>
      </c>
      <c r="K224" s="4">
        <f t="shared" si="97"/>
        <v>0.98501095460227683</v>
      </c>
      <c r="L224" s="1">
        <v>20</v>
      </c>
      <c r="M224" s="16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25">
      <c r="A225" s="1" t="s">
        <v>227</v>
      </c>
      <c r="B225" s="4">
        <f>B224+1.053</f>
        <v>12.892000000000003</v>
      </c>
      <c r="C225" s="41">
        <f t="shared" si="92"/>
        <v>1107.6658711217185</v>
      </c>
      <c r="D225" s="8">
        <f t="shared" si="93"/>
        <v>1.118571947610925</v>
      </c>
      <c r="E225" s="36">
        <f t="shared" si="94"/>
        <v>3.3696391919740116E-4</v>
      </c>
      <c r="F225" s="1"/>
      <c r="G225" s="36">
        <f t="shared" si="95"/>
        <v>3.3696391919740116E-4</v>
      </c>
      <c r="H225" s="2">
        <f t="shared" si="96"/>
        <v>2.0713484516257083E-2</v>
      </c>
      <c r="I225" s="1" t="s">
        <v>208</v>
      </c>
      <c r="J225" s="3">
        <v>5.1470300000000004E-4</v>
      </c>
      <c r="K225" s="4">
        <f t="shared" si="97"/>
        <v>0.65467642348577948</v>
      </c>
      <c r="L225" s="1">
        <v>25</v>
      </c>
      <c r="M225" s="16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25">
      <c r="A226" s="1" t="s">
        <v>228</v>
      </c>
      <c r="B226" s="4">
        <f>B225+0.171</f>
        <v>13.063000000000002</v>
      </c>
      <c r="C226" s="41">
        <f t="shared" si="92"/>
        <v>1122.3579952267303</v>
      </c>
      <c r="D226" s="8">
        <f t="shared" si="93"/>
        <v>1.1334087303476197</v>
      </c>
      <c r="E226" s="36">
        <f t="shared" si="94"/>
        <v>3.4143342200400643E-4</v>
      </c>
      <c r="F226" s="1"/>
      <c r="G226" s="36">
        <f t="shared" si="95"/>
        <v>3.4143342200400643E-4</v>
      </c>
      <c r="H226" s="2">
        <f t="shared" si="96"/>
        <v>2.0850404225422794E-2</v>
      </c>
      <c r="I226" s="1" t="s">
        <v>208</v>
      </c>
      <c r="J226" s="3">
        <v>5.1470300000000004E-4</v>
      </c>
      <c r="K226" s="4">
        <f t="shared" si="97"/>
        <v>0.66336007756707538</v>
      </c>
      <c r="L226" s="1">
        <v>25</v>
      </c>
      <c r="M226" s="16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25">
      <c r="A227" s="1" t="s">
        <v>229</v>
      </c>
      <c r="B227" s="4">
        <f>B226+0.527</f>
        <v>13.590000000000002</v>
      </c>
      <c r="C227" s="41">
        <f t="shared" si="92"/>
        <v>1167.6372315035799</v>
      </c>
      <c r="D227" s="8">
        <f t="shared" si="93"/>
        <v>1.1791337859162634</v>
      </c>
      <c r="E227" s="36">
        <f t="shared" si="94"/>
        <v>3.5520785463021102E-4</v>
      </c>
      <c r="F227" s="1"/>
      <c r="G227" s="36">
        <f t="shared" si="95"/>
        <v>3.5520785463021102E-4</v>
      </c>
      <c r="H227" s="2">
        <f t="shared" si="96"/>
        <v>2.1266829240619203E-2</v>
      </c>
      <c r="I227" s="1" t="s">
        <v>208</v>
      </c>
      <c r="J227" s="3">
        <v>5.1470300000000004E-4</v>
      </c>
      <c r="K227" s="4">
        <f t="shared" si="97"/>
        <v>0.69012198225036769</v>
      </c>
      <c r="L227" s="1">
        <v>25</v>
      </c>
      <c r="M227" s="16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25">
      <c r="A228" s="1" t="s">
        <v>230</v>
      </c>
      <c r="B228" s="4">
        <f>B227+0.171</f>
        <v>13.761000000000001</v>
      </c>
      <c r="C228" s="41">
        <f t="shared" si="92"/>
        <v>1182.3293556085919</v>
      </c>
      <c r="D228" s="8">
        <f t="shared" si="93"/>
        <v>1.1939705686529583</v>
      </c>
      <c r="E228" s="36">
        <f t="shared" si="94"/>
        <v>3.596773574368164E-4</v>
      </c>
      <c r="F228" s="1"/>
      <c r="G228" s="36">
        <f t="shared" si="95"/>
        <v>3.596773574368164E-4</v>
      </c>
      <c r="H228" s="2">
        <f t="shared" si="96"/>
        <v>2.1400208912717718E-2</v>
      </c>
      <c r="I228" s="1" t="s">
        <v>208</v>
      </c>
      <c r="J228" s="3">
        <v>5.1470300000000004E-4</v>
      </c>
      <c r="K228" s="4">
        <f t="shared" si="97"/>
        <v>0.69880563633166382</v>
      </c>
      <c r="L228" s="1">
        <v>25</v>
      </c>
      <c r="M228" s="16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25">
      <c r="A229" s="40" t="s">
        <v>231</v>
      </c>
      <c r="B229" s="4">
        <f>B228+0.303</f>
        <v>14.064000000000002</v>
      </c>
      <c r="C229" s="41">
        <f t="shared" si="92"/>
        <v>1208.3627684964201</v>
      </c>
      <c r="D229" s="8">
        <f t="shared" si="93"/>
        <v>1.2202603064846456</v>
      </c>
      <c r="E229" s="36">
        <f t="shared" si="94"/>
        <v>3.675970027608013E-4</v>
      </c>
      <c r="F229" s="1"/>
      <c r="G229" s="36">
        <f t="shared" si="95"/>
        <v>3.675970027608013E-4</v>
      </c>
      <c r="H229" s="2">
        <f t="shared" si="96"/>
        <v>2.163452898758805E-2</v>
      </c>
      <c r="I229" s="1" t="s">
        <v>208</v>
      </c>
      <c r="J229" s="3">
        <v>5.1470300000000004E-4</v>
      </c>
      <c r="K229" s="4">
        <f t="shared" si="97"/>
        <v>0.71419246198448672</v>
      </c>
      <c r="L229" s="1">
        <v>25</v>
      </c>
      <c r="M229" s="16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25">
      <c r="A230" s="1" t="s">
        <v>237</v>
      </c>
      <c r="B230" s="4">
        <v>0.79</v>
      </c>
      <c r="C230" s="41">
        <f t="shared" si="92"/>
        <v>67.875894988066818</v>
      </c>
      <c r="D230" s="8">
        <f t="shared" si="93"/>
        <v>6.8544200947303027E-2</v>
      </c>
      <c r="E230" s="36">
        <f t="shared" si="94"/>
        <v>2.0648580217650238E-5</v>
      </c>
      <c r="F230" s="1"/>
      <c r="G230" s="36">
        <f t="shared" si="95"/>
        <v>2.0648580217650238E-5</v>
      </c>
      <c r="H230" s="2">
        <f t="shared" si="96"/>
        <v>5.1275105338964583E-3</v>
      </c>
      <c r="I230" s="1" t="s">
        <v>13</v>
      </c>
      <c r="J230" s="3">
        <v>2.0105599999999999E-4</v>
      </c>
      <c r="K230" s="4">
        <f t="shared" si="97"/>
        <v>0.1027006417000748</v>
      </c>
      <c r="L230" s="1">
        <v>15</v>
      </c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x14ac:dyDescent="0.25">
      <c r="A231" s="1" t="s">
        <v>238</v>
      </c>
      <c r="B231" s="4">
        <f>B230+1.874</f>
        <v>2.6640000000000001</v>
      </c>
      <c r="C231" s="41">
        <f t="shared" si="92"/>
        <v>228.88782816229113</v>
      </c>
      <c r="D231" s="8">
        <f t="shared" si="93"/>
        <v>0.23114145737166486</v>
      </c>
      <c r="E231" s="36">
        <f t="shared" si="94"/>
        <v>6.96301489871142E-5</v>
      </c>
      <c r="F231" s="1"/>
      <c r="G231" s="36">
        <f t="shared" si="95"/>
        <v>6.96301489871142E-5</v>
      </c>
      <c r="H231" s="2">
        <f t="shared" si="96"/>
        <v>9.4158628898785551E-3</v>
      </c>
      <c r="I231" s="1" t="s">
        <v>13</v>
      </c>
      <c r="J231" s="3">
        <v>2.0105599999999999E-4</v>
      </c>
      <c r="K231" s="4">
        <f t="shared" si="97"/>
        <v>0.34632216391012555</v>
      </c>
      <c r="L231" s="1">
        <v>15</v>
      </c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x14ac:dyDescent="0.25">
      <c r="A232" s="42" t="s">
        <v>239</v>
      </c>
      <c r="B232" s="4">
        <f>B231+1.874</f>
        <v>4.5380000000000003</v>
      </c>
      <c r="C232" s="41">
        <f t="shared" si="92"/>
        <v>389.8997613365155</v>
      </c>
      <c r="D232" s="8">
        <f t="shared" si="93"/>
        <v>0.39373871379602676</v>
      </c>
      <c r="E232" s="36">
        <f t="shared" si="94"/>
        <v>1.1861171775657821E-4</v>
      </c>
      <c r="F232" s="1"/>
      <c r="G232" s="36">
        <f t="shared" si="95"/>
        <v>1.1861171775657821E-4</v>
      </c>
      <c r="H232" s="2">
        <f t="shared" si="96"/>
        <v>1.2289246667178797E-2</v>
      </c>
      <c r="I232" s="1" t="s">
        <v>13</v>
      </c>
      <c r="J232" s="3">
        <v>2.0105599999999999E-4</v>
      </c>
      <c r="K232" s="4">
        <f t="shared" si="97"/>
        <v>0.58994368612017656</v>
      </c>
      <c r="L232" s="1">
        <v>15</v>
      </c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x14ac:dyDescent="0.25">
      <c r="A233" s="40" t="s">
        <v>240</v>
      </c>
      <c r="B233" s="4">
        <f>B232+1.874</f>
        <v>6.4120000000000008</v>
      </c>
      <c r="C233" s="41">
        <f t="shared" si="92"/>
        <v>550.91169451073984</v>
      </c>
      <c r="D233" s="8">
        <f t="shared" si="93"/>
        <v>0.55633597022038861</v>
      </c>
      <c r="E233" s="36">
        <f t="shared" si="94"/>
        <v>1.6759328652604216E-4</v>
      </c>
      <c r="F233" s="1"/>
      <c r="G233" s="36">
        <f t="shared" si="95"/>
        <v>1.6759328652604216E-4</v>
      </c>
      <c r="H233" s="2">
        <f t="shared" si="96"/>
        <v>1.4607966776130693E-2</v>
      </c>
      <c r="I233" s="1" t="s">
        <v>13</v>
      </c>
      <c r="J233" s="3">
        <v>2.0105599999999999E-4</v>
      </c>
      <c r="K233" s="4">
        <f t="shared" si="97"/>
        <v>0.83356520833022718</v>
      </c>
      <c r="L233" s="1">
        <v>15</v>
      </c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x14ac:dyDescent="0.25">
      <c r="A234" s="42" t="s">
        <v>241</v>
      </c>
      <c r="B234" s="4">
        <f>B233+1.874</f>
        <v>8.2860000000000014</v>
      </c>
      <c r="C234" s="41">
        <f t="shared" si="92"/>
        <v>711.92362768496423</v>
      </c>
      <c r="D234" s="8">
        <f t="shared" si="93"/>
        <v>0.71893322664475057</v>
      </c>
      <c r="E234" s="36">
        <f t="shared" si="94"/>
        <v>2.1657485529550622E-4</v>
      </c>
      <c r="F234" s="1"/>
      <c r="G234" s="36">
        <f t="shared" si="95"/>
        <v>2.1657485529550622E-4</v>
      </c>
      <c r="H234" s="2">
        <f t="shared" si="96"/>
        <v>1.6606017072685168E-2</v>
      </c>
      <c r="I234" s="1" t="s">
        <v>14</v>
      </c>
      <c r="J234" s="3">
        <v>3.1415000000000002E-4</v>
      </c>
      <c r="K234" s="4">
        <f t="shared" si="97"/>
        <v>0.68939950754577817</v>
      </c>
      <c r="L234" s="1">
        <v>20</v>
      </c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x14ac:dyDescent="0.25">
      <c r="A235" s="40" t="s">
        <v>242</v>
      </c>
      <c r="B235" s="4">
        <v>0.79</v>
      </c>
      <c r="C235" s="41">
        <f t="shared" si="92"/>
        <v>67.875894988066818</v>
      </c>
      <c r="D235" s="8">
        <f t="shared" si="93"/>
        <v>6.8544200947303027E-2</v>
      </c>
      <c r="E235" s="36">
        <f t="shared" si="94"/>
        <v>2.0648580217650238E-5</v>
      </c>
      <c r="F235" s="1"/>
      <c r="G235" s="36">
        <f t="shared" si="95"/>
        <v>2.0648580217650238E-5</v>
      </c>
      <c r="H235" s="2">
        <f t="shared" si="96"/>
        <v>5.1275105338964583E-3</v>
      </c>
      <c r="I235" s="1" t="s">
        <v>13</v>
      </c>
      <c r="J235" s="3">
        <v>2.0105599999999999E-4</v>
      </c>
      <c r="K235" s="4">
        <f t="shared" si="97"/>
        <v>0.1027006417000748</v>
      </c>
      <c r="L235" s="1">
        <v>15</v>
      </c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x14ac:dyDescent="0.25">
      <c r="A236" s="42" t="s">
        <v>243</v>
      </c>
      <c r="B236" s="4">
        <f>B235+0.79</f>
        <v>1.58</v>
      </c>
      <c r="C236" s="41">
        <f t="shared" si="92"/>
        <v>135.75178997613364</v>
      </c>
      <c r="D236" s="8">
        <f t="shared" si="93"/>
        <v>0.13708840189460605</v>
      </c>
      <c r="E236" s="36">
        <f t="shared" si="94"/>
        <v>4.1297160435300476E-5</v>
      </c>
      <c r="F236" s="1"/>
      <c r="G236" s="36">
        <f t="shared" si="95"/>
        <v>4.1297160435300476E-5</v>
      </c>
      <c r="H236" s="2">
        <f t="shared" si="96"/>
        <v>7.2513949382472815E-3</v>
      </c>
      <c r="I236" s="1" t="s">
        <v>13</v>
      </c>
      <c r="J236" s="3">
        <v>2.0105599999999999E-4</v>
      </c>
      <c r="K236" s="4">
        <f t="shared" si="97"/>
        <v>0.2054012834001496</v>
      </c>
      <c r="L236" s="1">
        <v>15</v>
      </c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x14ac:dyDescent="0.25">
      <c r="A237" s="40" t="s">
        <v>244</v>
      </c>
      <c r="B237" s="4">
        <f>B236+1.874</f>
        <v>3.4540000000000002</v>
      </c>
      <c r="C237" s="41">
        <f t="shared" si="92"/>
        <v>296.76372315035798</v>
      </c>
      <c r="D237" s="8">
        <f t="shared" si="93"/>
        <v>0.29968565831896793</v>
      </c>
      <c r="E237" s="36">
        <f t="shared" si="94"/>
        <v>9.0278729204764461E-5</v>
      </c>
      <c r="F237" s="1"/>
      <c r="G237" s="36">
        <f t="shared" si="95"/>
        <v>9.0278729204764461E-5</v>
      </c>
      <c r="H237" s="2">
        <f t="shared" si="96"/>
        <v>1.0721466235371508E-2</v>
      </c>
      <c r="I237" s="1" t="s">
        <v>13</v>
      </c>
      <c r="J237" s="3">
        <v>2.0105599999999999E-4</v>
      </c>
      <c r="K237" s="4">
        <f t="shared" si="97"/>
        <v>0.44902280561020047</v>
      </c>
      <c r="L237" s="1">
        <v>15</v>
      </c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x14ac:dyDescent="0.25">
      <c r="A238" s="1" t="s">
        <v>245</v>
      </c>
      <c r="B238" s="4">
        <f>B237+B234</f>
        <v>11.740000000000002</v>
      </c>
      <c r="C238" s="41">
        <f t="shared" si="92"/>
        <v>1008.6873508353221</v>
      </c>
      <c r="D238" s="8">
        <f t="shared" si="93"/>
        <v>1.0186188849637183</v>
      </c>
      <c r="E238" s="36">
        <f t="shared" si="94"/>
        <v>3.0685358450027061E-4</v>
      </c>
      <c r="F238" s="1"/>
      <c r="G238" s="36">
        <f t="shared" si="95"/>
        <v>3.0685358450027061E-4</v>
      </c>
      <c r="H238" s="2">
        <f t="shared" si="96"/>
        <v>1.9766376533257746E-2</v>
      </c>
      <c r="I238" s="1" t="s">
        <v>14</v>
      </c>
      <c r="J238" s="3">
        <v>3.1415000000000002E-4</v>
      </c>
      <c r="K238" s="4">
        <f t="shared" si="97"/>
        <v>0.97677410313630619</v>
      </c>
      <c r="L238" s="1">
        <v>20</v>
      </c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x14ac:dyDescent="0.25">
      <c r="A239" s="43" t="s">
        <v>246</v>
      </c>
      <c r="B239" s="47">
        <f>B238+B229</f>
        <v>25.804000000000002</v>
      </c>
      <c r="C239" s="41">
        <f t="shared" si="92"/>
        <v>2217.0501193317423</v>
      </c>
      <c r="D239" s="8">
        <f t="shared" si="93"/>
        <v>2.2388791914483641</v>
      </c>
      <c r="E239" s="36">
        <f t="shared" si="94"/>
        <v>6.7445058726107196E-4</v>
      </c>
      <c r="F239" s="44"/>
      <c r="G239" s="36">
        <f t="shared" si="95"/>
        <v>6.7445058726107196E-4</v>
      </c>
      <c r="H239" s="2">
        <f t="shared" si="96"/>
        <v>2.9304649558889288E-2</v>
      </c>
      <c r="I239" s="1" t="s">
        <v>219</v>
      </c>
      <c r="J239" s="3">
        <v>8.0422399999999998E-4</v>
      </c>
      <c r="K239" s="4">
        <f t="shared" si="97"/>
        <v>0.83863524000909195</v>
      </c>
      <c r="L239" s="1">
        <v>32</v>
      </c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x14ac:dyDescent="0.25">
      <c r="A240" s="45" t="s">
        <v>247</v>
      </c>
      <c r="B240" s="47">
        <f>B239+1.053</f>
        <v>26.857000000000003</v>
      </c>
      <c r="C240" s="41">
        <f t="shared" si="92"/>
        <v>2307.522673031026</v>
      </c>
      <c r="D240" s="8">
        <f t="shared" si="93"/>
        <v>2.3302425377743257</v>
      </c>
      <c r="E240" s="36">
        <f t="shared" si="94"/>
        <v>7.0197331507016771E-4</v>
      </c>
      <c r="F240" s="1"/>
      <c r="G240" s="36">
        <f t="shared" si="95"/>
        <v>7.0197331507016771E-4</v>
      </c>
      <c r="H240" s="2">
        <f t="shared" si="96"/>
        <v>2.9896597544430054E-2</v>
      </c>
      <c r="I240" s="1" t="s">
        <v>219</v>
      </c>
      <c r="J240" s="3">
        <v>8.0422399999999998E-4</v>
      </c>
      <c r="K240" s="4">
        <f t="shared" si="97"/>
        <v>0.87285795384142695</v>
      </c>
      <c r="L240" s="1">
        <v>32</v>
      </c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x14ac:dyDescent="0.25">
      <c r="A241" s="45" t="s">
        <v>248</v>
      </c>
      <c r="B241" s="47">
        <f>B240+1.053</f>
        <v>27.910000000000004</v>
      </c>
      <c r="C241" s="41">
        <f t="shared" si="92"/>
        <v>2397.9952267303106</v>
      </c>
      <c r="D241" s="8">
        <f t="shared" si="93"/>
        <v>2.4216058841002885</v>
      </c>
      <c r="E241" s="36">
        <f t="shared" si="94"/>
        <v>7.2949604287926367E-4</v>
      </c>
      <c r="F241" s="1"/>
      <c r="G241" s="36">
        <f t="shared" si="95"/>
        <v>7.2949604287926367E-4</v>
      </c>
      <c r="H241" s="2">
        <f t="shared" si="96"/>
        <v>3.047705044288132E-2</v>
      </c>
      <c r="I241" s="1" t="s">
        <v>219</v>
      </c>
      <c r="J241" s="3">
        <v>8.0422399999999998E-4</v>
      </c>
      <c r="K241" s="4">
        <f t="shared" si="97"/>
        <v>0.90708066767376216</v>
      </c>
      <c r="L241" s="1">
        <v>32</v>
      </c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x14ac:dyDescent="0.25">
      <c r="A242" s="45" t="s">
        <v>249</v>
      </c>
      <c r="B242" s="47">
        <f>B241+1.053</f>
        <v>28.963000000000005</v>
      </c>
      <c r="C242" s="41">
        <f t="shared" si="92"/>
        <v>2488.4677804295943</v>
      </c>
      <c r="D242" s="8">
        <f t="shared" si="93"/>
        <v>2.5129692304262501</v>
      </c>
      <c r="E242" s="36">
        <f t="shared" si="94"/>
        <v>7.570187706883593E-4</v>
      </c>
      <c r="F242" s="1"/>
      <c r="G242" s="36">
        <f t="shared" si="95"/>
        <v>7.570187706883593E-4</v>
      </c>
      <c r="H242" s="2">
        <f t="shared" si="96"/>
        <v>3.1046653002574098E-2</v>
      </c>
      <c r="I242" s="1" t="s">
        <v>219</v>
      </c>
      <c r="J242" s="3">
        <v>8.0422399999999998E-4</v>
      </c>
      <c r="K242" s="4">
        <f t="shared" si="97"/>
        <v>0.94130338150609694</v>
      </c>
      <c r="L242" s="1">
        <v>32</v>
      </c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x14ac:dyDescent="0.25">
      <c r="A243" s="46" t="s">
        <v>250</v>
      </c>
      <c r="B243" s="47">
        <f>B242+1.124</f>
        <v>30.087000000000003</v>
      </c>
      <c r="C243" s="41">
        <f t="shared" si="92"/>
        <v>2585.0405727923626</v>
      </c>
      <c r="D243" s="8">
        <f t="shared" si="93"/>
        <v>2.6104928783563368</v>
      </c>
      <c r="E243" s="36">
        <f t="shared" si="94"/>
        <v>7.863972569727123E-4</v>
      </c>
      <c r="F243" s="1"/>
      <c r="G243" s="36">
        <f t="shared" si="95"/>
        <v>7.863972569727123E-4</v>
      </c>
      <c r="H243" s="2">
        <f t="shared" si="96"/>
        <v>3.16433502712739E-2</v>
      </c>
      <c r="I243" s="1" t="s">
        <v>219</v>
      </c>
      <c r="J243" s="3">
        <v>8.0422399999999998E-4</v>
      </c>
      <c r="K243" s="4">
        <f t="shared" si="97"/>
        <v>0.97783360975637679</v>
      </c>
      <c r="L243" s="1">
        <v>32</v>
      </c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x14ac:dyDescent="0.25">
      <c r="A244" s="45" t="s">
        <v>251</v>
      </c>
      <c r="B244" s="47">
        <f>B243+1.124</f>
        <v>31.211000000000002</v>
      </c>
      <c r="C244" s="41">
        <f t="shared" si="92"/>
        <v>2681.6133651551313</v>
      </c>
      <c r="D244" s="8">
        <f t="shared" si="93"/>
        <v>2.708016526286424</v>
      </c>
      <c r="E244" s="36">
        <f t="shared" si="94"/>
        <v>8.157757432570653E-4</v>
      </c>
      <c r="F244" s="1"/>
      <c r="G244" s="36">
        <f t="shared" si="95"/>
        <v>8.157757432570653E-4</v>
      </c>
      <c r="H244" s="2">
        <f t="shared" si="96"/>
        <v>3.2229002003146427E-2</v>
      </c>
      <c r="I244" s="1" t="s">
        <v>15</v>
      </c>
      <c r="J244" s="3">
        <v>1.1945549999999999E-3</v>
      </c>
      <c r="K244" s="4">
        <f t="shared" si="97"/>
        <v>0.68291183181776083</v>
      </c>
      <c r="L244" s="1">
        <v>40</v>
      </c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x14ac:dyDescent="0.25">
      <c r="A245" s="46" t="s">
        <v>252</v>
      </c>
      <c r="B245" s="47">
        <f>B244+1.124</f>
        <v>32.335000000000001</v>
      </c>
      <c r="C245" s="41">
        <f t="shared" si="92"/>
        <v>2778.1861575178991</v>
      </c>
      <c r="D245" s="8">
        <f t="shared" si="93"/>
        <v>2.8055401742165103</v>
      </c>
      <c r="E245" s="36">
        <f t="shared" si="94"/>
        <v>8.4515422954141819E-4</v>
      </c>
      <c r="F245" s="1"/>
      <c r="G245" s="36">
        <f t="shared" si="95"/>
        <v>8.4515422954141819E-4</v>
      </c>
      <c r="H245" s="2">
        <f t="shared" si="96"/>
        <v>3.2804199789769332E-2</v>
      </c>
      <c r="I245" s="1" t="s">
        <v>15</v>
      </c>
      <c r="J245" s="3">
        <v>1.1945549999999999E-3</v>
      </c>
      <c r="K245" s="4">
        <f t="shared" si="97"/>
        <v>0.70750549747932767</v>
      </c>
      <c r="L245" s="1">
        <v>40</v>
      </c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x14ac:dyDescent="0.25">
      <c r="A246" s="45" t="s">
        <v>253</v>
      </c>
      <c r="B246" s="47">
        <f>B245+0.658</f>
        <v>32.993000000000002</v>
      </c>
      <c r="C246" s="41">
        <f t="shared" si="92"/>
        <v>2834.72076372315</v>
      </c>
      <c r="D246" s="8">
        <f t="shared" si="93"/>
        <v>2.862631420068821</v>
      </c>
      <c r="E246" s="36">
        <f t="shared" si="94"/>
        <v>8.6235266724168892E-4</v>
      </c>
      <c r="F246" s="1"/>
      <c r="G246" s="36">
        <f t="shared" si="95"/>
        <v>8.6235266724168892E-4</v>
      </c>
      <c r="H246" s="2">
        <f t="shared" si="96"/>
        <v>3.313629280221015E-2</v>
      </c>
      <c r="I246" s="1" t="s">
        <v>15</v>
      </c>
      <c r="J246" s="3">
        <v>1.1945549999999999E-3</v>
      </c>
      <c r="K246" s="4">
        <f t="shared" si="97"/>
        <v>0.72190285691465772</v>
      </c>
      <c r="L246" s="1">
        <v>40</v>
      </c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x14ac:dyDescent="0.25">
      <c r="A247" s="46" t="s">
        <v>254</v>
      </c>
      <c r="B247" s="47">
        <f>B246+0.658</f>
        <v>33.651000000000003</v>
      </c>
      <c r="C247" s="41">
        <f t="shared" si="92"/>
        <v>2891.2553699284008</v>
      </c>
      <c r="D247" s="8">
        <f t="shared" si="93"/>
        <v>2.9197226659211317</v>
      </c>
      <c r="E247" s="36">
        <f t="shared" si="94"/>
        <v>8.7955110494195975E-4</v>
      </c>
      <c r="F247" s="1"/>
      <c r="G247" s="36">
        <f t="shared" si="95"/>
        <v>8.7955110494195975E-4</v>
      </c>
      <c r="H247" s="2">
        <f t="shared" si="96"/>
        <v>3.3465090430185689E-2</v>
      </c>
      <c r="I247" s="1" t="s">
        <v>15</v>
      </c>
      <c r="J247" s="3">
        <v>1.1945549999999999E-3</v>
      </c>
      <c r="K247" s="4">
        <f t="shared" si="97"/>
        <v>0.73630021634998788</v>
      </c>
      <c r="L247" s="1">
        <v>40</v>
      </c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x14ac:dyDescent="0.25">
      <c r="A248" s="46" t="s">
        <v>255</v>
      </c>
      <c r="B248" s="47">
        <f>B247+1.053</f>
        <v>34.704000000000001</v>
      </c>
      <c r="C248" s="41">
        <f t="shared" si="92"/>
        <v>2981.7279236276845</v>
      </c>
      <c r="D248" s="8">
        <f t="shared" si="93"/>
        <v>3.0110860122470942</v>
      </c>
      <c r="E248" s="36">
        <f t="shared" si="94"/>
        <v>9.0707383275105561E-4</v>
      </c>
      <c r="F248" s="1"/>
      <c r="G248" s="36">
        <f t="shared" si="95"/>
        <v>9.0707383275105561E-4</v>
      </c>
      <c r="H248" s="2">
        <f t="shared" si="96"/>
        <v>3.3984648541140111E-2</v>
      </c>
      <c r="I248" s="1" t="s">
        <v>15</v>
      </c>
      <c r="J248" s="3">
        <v>1.1945549999999999E-3</v>
      </c>
      <c r="K248" s="4">
        <f t="shared" si="97"/>
        <v>0.7593403675436089</v>
      </c>
      <c r="L248" s="1">
        <v>40</v>
      </c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x14ac:dyDescent="0.25">
      <c r="A249" s="45" t="s">
        <v>256</v>
      </c>
      <c r="B249" s="47">
        <f>B248+1.053</f>
        <v>35.756999999999998</v>
      </c>
      <c r="C249" s="41">
        <f t="shared" si="92"/>
        <v>3072.2004773269682</v>
      </c>
      <c r="D249" s="8">
        <f t="shared" si="93"/>
        <v>3.1024493585730557</v>
      </c>
      <c r="E249" s="36">
        <f t="shared" si="94"/>
        <v>9.3459656056015124E-4</v>
      </c>
      <c r="F249" s="1"/>
      <c r="G249" s="36">
        <f t="shared" si="95"/>
        <v>9.3459656056015124E-4</v>
      </c>
      <c r="H249" s="2">
        <f t="shared" si="96"/>
        <v>3.4496382352779076E-2</v>
      </c>
      <c r="I249" s="1" t="s">
        <v>15</v>
      </c>
      <c r="J249" s="3">
        <v>1.1945549999999999E-3</v>
      </c>
      <c r="K249" s="4">
        <f t="shared" si="97"/>
        <v>0.78238051873722958</v>
      </c>
      <c r="L249" s="1">
        <v>40</v>
      </c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x14ac:dyDescent="0.25">
      <c r="A250" s="43" t="s">
        <v>257</v>
      </c>
      <c r="B250" s="47">
        <f>B249+1.053</f>
        <v>36.809999999999995</v>
      </c>
      <c r="C250" s="41">
        <f t="shared" si="92"/>
        <v>3162.6730310262524</v>
      </c>
      <c r="D250" s="8">
        <f t="shared" si="93"/>
        <v>3.1938127048990177</v>
      </c>
      <c r="E250" s="36">
        <f t="shared" si="94"/>
        <v>9.621192883692471E-4</v>
      </c>
      <c r="F250" s="1"/>
      <c r="G250" s="36">
        <f t="shared" si="95"/>
        <v>9.621192883692471E-4</v>
      </c>
      <c r="H250" s="2">
        <f t="shared" si="96"/>
        <v>3.5000635057002023E-2</v>
      </c>
      <c r="I250" s="1" t="s">
        <v>15</v>
      </c>
      <c r="J250" s="3">
        <v>1.1945549999999999E-3</v>
      </c>
      <c r="K250" s="4">
        <f t="shared" si="97"/>
        <v>0.80542066993085049</v>
      </c>
      <c r="L250" s="1">
        <v>40</v>
      </c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x14ac:dyDescent="0.25">
      <c r="A251" s="43" t="s">
        <v>258</v>
      </c>
      <c r="B251" s="47">
        <f>B250+1.053</f>
        <v>37.862999999999992</v>
      </c>
      <c r="C251" s="41">
        <f t="shared" si="92"/>
        <v>3253.1455847255356</v>
      </c>
      <c r="D251" s="8">
        <f t="shared" si="93"/>
        <v>3.2851760512249792</v>
      </c>
      <c r="E251" s="36">
        <f t="shared" si="94"/>
        <v>9.8964201617834273E-4</v>
      </c>
      <c r="F251" s="1"/>
      <c r="G251" s="36">
        <f t="shared" si="95"/>
        <v>9.8964201617834273E-4</v>
      </c>
      <c r="H251" s="2">
        <f t="shared" si="96"/>
        <v>3.549772546738382E-2</v>
      </c>
      <c r="I251" s="1" t="s">
        <v>15</v>
      </c>
      <c r="J251" s="3">
        <v>1.1945549999999999E-3</v>
      </c>
      <c r="K251" s="4">
        <f t="shared" si="97"/>
        <v>0.82846082112447128</v>
      </c>
      <c r="L251" s="1">
        <v>40</v>
      </c>
    </row>
    <row r="252" spans="1:25" x14ac:dyDescent="0.25">
      <c r="A252" s="43" t="s">
        <v>259</v>
      </c>
      <c r="B252" s="47">
        <f>B251+1.053</f>
        <v>38.91599999999999</v>
      </c>
      <c r="C252" s="41">
        <f t="shared" si="92"/>
        <v>3343.6181384248198</v>
      </c>
      <c r="D252" s="8">
        <f t="shared" si="93"/>
        <v>3.3765393975509412</v>
      </c>
      <c r="E252" s="36">
        <f t="shared" si="94"/>
        <v>1.0171647439874386E-3</v>
      </c>
      <c r="F252" s="1"/>
      <c r="G252" s="36">
        <f t="shared" si="95"/>
        <v>1.0171647439874386E-3</v>
      </c>
      <c r="H252" s="2">
        <f t="shared" si="96"/>
        <v>3.5987950376786683E-2</v>
      </c>
      <c r="I252" s="1" t="s">
        <v>15</v>
      </c>
      <c r="J252" s="3">
        <v>1.1945549999999999E-3</v>
      </c>
      <c r="K252" s="4">
        <f t="shared" si="97"/>
        <v>0.85150097231809219</v>
      </c>
      <c r="L252" s="1">
        <v>40</v>
      </c>
    </row>
    <row r="253" spans="1:25" x14ac:dyDescent="0.25">
      <c r="A253" s="43" t="s">
        <v>260</v>
      </c>
      <c r="B253" s="47">
        <f>B252+0.79</f>
        <v>39.705999999999989</v>
      </c>
      <c r="C253" s="41">
        <f t="shared" si="92"/>
        <v>3411.4940334128864</v>
      </c>
      <c r="D253" s="8">
        <f t="shared" si="93"/>
        <v>3.4450835984982446</v>
      </c>
      <c r="E253" s="36">
        <f t="shared" si="94"/>
        <v>1.0378133242050886E-3</v>
      </c>
      <c r="F253" s="1"/>
      <c r="G253" s="36">
        <f t="shared" si="95"/>
        <v>1.0378133242050886E-3</v>
      </c>
      <c r="H253" s="2">
        <f t="shared" si="96"/>
        <v>3.6351395249663798E-2</v>
      </c>
      <c r="I253" s="1" t="s">
        <v>15</v>
      </c>
      <c r="J253" s="3">
        <v>1.1945549999999999E-3</v>
      </c>
      <c r="K253" s="4">
        <f t="shared" si="97"/>
        <v>0.86878655583467379</v>
      </c>
      <c r="L253" s="1">
        <v>40</v>
      </c>
    </row>
    <row r="254" spans="1:25" x14ac:dyDescent="0.25">
      <c r="A254" s="43" t="s">
        <v>261</v>
      </c>
      <c r="B254" s="47">
        <f>B253+1.874</f>
        <v>41.579999999999991</v>
      </c>
      <c r="C254" s="41">
        <f t="shared" si="92"/>
        <v>3572.5059665871108</v>
      </c>
      <c r="D254" s="8">
        <f t="shared" si="93"/>
        <v>3.6076808549226063</v>
      </c>
      <c r="E254" s="36">
        <f t="shared" si="94"/>
        <v>1.0867948929745527E-3</v>
      </c>
      <c r="F254" s="1"/>
      <c r="G254" s="36">
        <f t="shared" si="95"/>
        <v>1.0867948929745527E-3</v>
      </c>
      <c r="H254" s="2">
        <f t="shared" si="96"/>
        <v>3.7199342014114345E-2</v>
      </c>
      <c r="I254" s="1" t="s">
        <v>15</v>
      </c>
      <c r="J254" s="3">
        <v>1.1945549999999999E-3</v>
      </c>
      <c r="K254" s="4">
        <f t="shared" si="97"/>
        <v>0.90979058559426129</v>
      </c>
      <c r="L254" s="1">
        <v>40</v>
      </c>
    </row>
    <row r="255" spans="1:25" x14ac:dyDescent="0.25">
      <c r="A255" s="1" t="s">
        <v>384</v>
      </c>
      <c r="B255" s="4">
        <f>B254+1.053</f>
        <v>42.632999999999988</v>
      </c>
      <c r="C255" s="41">
        <f t="shared" si="92"/>
        <v>3662.978520286395</v>
      </c>
      <c r="D255" s="8">
        <f t="shared" si="93"/>
        <v>3.6990442012485687</v>
      </c>
      <c r="E255" s="36">
        <f t="shared" si="94"/>
        <v>1.1143176207836487E-3</v>
      </c>
      <c r="F255" s="1"/>
      <c r="G255" s="36">
        <f t="shared" si="95"/>
        <v>1.1143176207836487E-3</v>
      </c>
      <c r="H255" s="2">
        <f t="shared" si="96"/>
        <v>3.7667427643089252E-2</v>
      </c>
      <c r="I255" s="1" t="s">
        <v>15</v>
      </c>
      <c r="J255" s="3">
        <v>1.1945549999999999E-3</v>
      </c>
      <c r="K255" s="4">
        <f t="shared" si="97"/>
        <v>0.93283073678788242</v>
      </c>
      <c r="L255" s="1">
        <v>40</v>
      </c>
    </row>
    <row r="256" spans="1:25" x14ac:dyDescent="0.25">
      <c r="A256" s="43" t="s">
        <v>262</v>
      </c>
      <c r="B256" s="47">
        <f>B255+1.053</f>
        <v>43.685999999999986</v>
      </c>
      <c r="C256" s="41">
        <f t="shared" si="92"/>
        <v>3753.4510739856787</v>
      </c>
      <c r="D256" s="8">
        <f t="shared" si="93"/>
        <v>3.7904075475745302</v>
      </c>
      <c r="E256" s="36">
        <f t="shared" si="94"/>
        <v>1.1418403485927442E-3</v>
      </c>
      <c r="F256" s="1"/>
      <c r="G256" s="36">
        <f t="shared" si="95"/>
        <v>1.1418403485927442E-3</v>
      </c>
      <c r="H256" s="2">
        <f t="shared" si="96"/>
        <v>3.8129767429289085E-2</v>
      </c>
      <c r="I256" s="1" t="s">
        <v>15</v>
      </c>
      <c r="J256" s="3">
        <v>1.1945549999999999E-3</v>
      </c>
      <c r="K256" s="4">
        <f t="shared" si="97"/>
        <v>0.95587088798150288</v>
      </c>
      <c r="L256" s="1">
        <v>40</v>
      </c>
    </row>
    <row r="257" spans="1:12" x14ac:dyDescent="0.25">
      <c r="A257" s="43" t="s">
        <v>263</v>
      </c>
      <c r="B257" s="47">
        <f>B256+1.053</f>
        <v>44.738999999999983</v>
      </c>
      <c r="C257" s="41">
        <f t="shared" si="92"/>
        <v>3843.923627684962</v>
      </c>
      <c r="D257" s="8">
        <f t="shared" si="93"/>
        <v>3.8817708939004918</v>
      </c>
      <c r="E257" s="36">
        <f t="shared" si="94"/>
        <v>1.16936307640184E-3</v>
      </c>
      <c r="F257" s="1"/>
      <c r="G257" s="36">
        <f t="shared" si="95"/>
        <v>1.16936307640184E-3</v>
      </c>
      <c r="H257" s="2">
        <f t="shared" si="96"/>
        <v>3.8586567911333941E-2</v>
      </c>
      <c r="I257" s="1" t="s">
        <v>15</v>
      </c>
      <c r="J257" s="3">
        <v>1.1945549999999999E-3</v>
      </c>
      <c r="K257" s="4">
        <f t="shared" si="97"/>
        <v>0.9789110391751239</v>
      </c>
      <c r="L257" s="1">
        <v>40</v>
      </c>
    </row>
    <row r="258" spans="1:12" x14ac:dyDescent="0.25">
      <c r="A258" s="43" t="s">
        <v>264</v>
      </c>
      <c r="B258" s="47">
        <f>B257+0.79</f>
        <v>45.528999999999982</v>
      </c>
      <c r="C258" s="41">
        <f t="shared" si="92"/>
        <v>3911.7995226730286</v>
      </c>
      <c r="D258" s="8">
        <f t="shared" si="93"/>
        <v>3.9503150948477948</v>
      </c>
      <c r="E258" s="36">
        <f t="shared" si="94"/>
        <v>1.1900116566194901E-3</v>
      </c>
      <c r="F258" s="1"/>
      <c r="G258" s="36">
        <f t="shared" si="95"/>
        <v>1.1900116566194901E-3</v>
      </c>
      <c r="H258" s="2">
        <f t="shared" si="96"/>
        <v>3.8925757378003641E-2</v>
      </c>
      <c r="I258" s="1" t="s">
        <v>15</v>
      </c>
      <c r="J258" s="3">
        <v>1.1945549999999999E-3</v>
      </c>
      <c r="K258" s="4">
        <f t="shared" si="97"/>
        <v>0.99619662269170539</v>
      </c>
      <c r="L258" s="1">
        <v>40</v>
      </c>
    </row>
    <row r="259" spans="1:12" x14ac:dyDescent="0.25">
      <c r="A259" s="43" t="s">
        <v>265</v>
      </c>
      <c r="B259" s="47">
        <f>B258+0.79</f>
        <v>46.318999999999981</v>
      </c>
      <c r="C259" s="41">
        <f t="shared" si="92"/>
        <v>3979.6754176610953</v>
      </c>
      <c r="D259" s="8">
        <f t="shared" si="93"/>
        <v>4.0188592957950977</v>
      </c>
      <c r="E259" s="36">
        <f t="shared" si="94"/>
        <v>1.2106602368371403E-3</v>
      </c>
      <c r="F259" s="1"/>
      <c r="G259" s="36">
        <f t="shared" si="95"/>
        <v>1.2106602368371403E-3</v>
      </c>
      <c r="H259" s="2">
        <f t="shared" si="96"/>
        <v>3.926201665384018E-2</v>
      </c>
      <c r="I259" s="1" t="s">
        <v>16</v>
      </c>
      <c r="J259" s="1">
        <v>2.0427599999999998E-3</v>
      </c>
      <c r="K259" s="4">
        <f t="shared" si="97"/>
        <v>0.59265906755426012</v>
      </c>
      <c r="L259" s="1">
        <v>50</v>
      </c>
    </row>
    <row r="260" spans="1:12" x14ac:dyDescent="0.25">
      <c r="A260" s="43" t="s">
        <v>266</v>
      </c>
      <c r="B260" s="47">
        <f>B259+0.658</f>
        <v>46.976999999999983</v>
      </c>
      <c r="C260" s="41">
        <f t="shared" si="92"/>
        <v>4036.2100238663465</v>
      </c>
      <c r="D260" s="8">
        <f t="shared" si="93"/>
        <v>4.0759505416474093</v>
      </c>
      <c r="E260" s="36">
        <f t="shared" si="94"/>
        <v>1.2278586745374112E-3</v>
      </c>
      <c r="F260" s="1"/>
      <c r="G260" s="36">
        <f t="shared" si="95"/>
        <v>1.2278586745374112E-3</v>
      </c>
      <c r="H260" s="2">
        <f t="shared" si="96"/>
        <v>3.9539908049376217E-2</v>
      </c>
      <c r="I260" s="1" t="s">
        <v>16</v>
      </c>
      <c r="J260" s="1">
        <v>2.0427599999999998E-3</v>
      </c>
      <c r="K260" s="4">
        <f t="shared" si="97"/>
        <v>0.6010782835660633</v>
      </c>
      <c r="L260" s="1">
        <v>50</v>
      </c>
    </row>
    <row r="261" spans="1:12" x14ac:dyDescent="0.25">
      <c r="A261" s="43" t="s">
        <v>267</v>
      </c>
      <c r="B261" s="47">
        <f>B260+0.527</f>
        <v>47.503999999999984</v>
      </c>
      <c r="C261" s="41">
        <f t="shared" si="92"/>
        <v>4081.4892601431961</v>
      </c>
      <c r="D261" s="8">
        <f t="shared" si="93"/>
        <v>4.1216755972160524</v>
      </c>
      <c r="E261" s="36">
        <f t="shared" si="94"/>
        <v>1.2416331071636157E-3</v>
      </c>
      <c r="F261" s="1"/>
      <c r="G261" s="36">
        <f t="shared" si="95"/>
        <v>1.2416331071636157E-3</v>
      </c>
      <c r="H261" s="2">
        <f t="shared" si="96"/>
        <v>3.9761073905759295E-2</v>
      </c>
      <c r="I261" s="1" t="s">
        <v>16</v>
      </c>
      <c r="J261" s="1">
        <v>2.0427599999999998E-3</v>
      </c>
      <c r="K261" s="4">
        <f t="shared" si="97"/>
        <v>0.60782133347217282</v>
      </c>
      <c r="L261" s="1">
        <v>50</v>
      </c>
    </row>
    <row r="262" spans="1:12" x14ac:dyDescent="0.25">
      <c r="A262" s="43" t="s">
        <v>268</v>
      </c>
      <c r="B262" s="47">
        <f>B261+0.527</f>
        <v>48.030999999999985</v>
      </c>
      <c r="C262" s="41">
        <f t="shared" si="92"/>
        <v>4126.7684964200462</v>
      </c>
      <c r="D262" s="8">
        <f t="shared" si="93"/>
        <v>4.1674006527846972</v>
      </c>
      <c r="E262" s="36">
        <f t="shared" si="94"/>
        <v>1.2554075397898207E-3</v>
      </c>
      <c r="F262" s="1"/>
      <c r="G262" s="36">
        <f t="shared" si="95"/>
        <v>1.2554075397898207E-3</v>
      </c>
      <c r="H262" s="2">
        <f t="shared" si="96"/>
        <v>3.9981016341826284E-2</v>
      </c>
      <c r="I262" s="1" t="s">
        <v>16</v>
      </c>
      <c r="J262" s="1">
        <v>2.0427599999999998E-3</v>
      </c>
      <c r="K262" s="4">
        <f t="shared" si="97"/>
        <v>0.61456438337828279</v>
      </c>
      <c r="L262" s="1">
        <v>50</v>
      </c>
    </row>
    <row r="263" spans="1:12" x14ac:dyDescent="0.25">
      <c r="A263" s="43" t="s">
        <v>269</v>
      </c>
      <c r="B263" s="47">
        <f>B262+1.874</f>
        <v>49.904999999999987</v>
      </c>
      <c r="C263" s="41">
        <f t="shared" si="92"/>
        <v>4287.7804295942706</v>
      </c>
      <c r="D263" s="8">
        <f t="shared" si="93"/>
        <v>4.3299979092090588</v>
      </c>
      <c r="E263" s="36">
        <f t="shared" si="94"/>
        <v>1.3043891085592846E-3</v>
      </c>
      <c r="F263" s="1"/>
      <c r="G263" s="36">
        <f t="shared" si="95"/>
        <v>1.3043891085592846E-3</v>
      </c>
      <c r="H263" s="2">
        <f t="shared" si="96"/>
        <v>4.075351245489342E-2</v>
      </c>
      <c r="I263" s="1" t="s">
        <v>16</v>
      </c>
      <c r="J263" s="1">
        <v>2.0427599999999998E-3</v>
      </c>
      <c r="K263" s="4">
        <f t="shared" si="97"/>
        <v>0.63854251530247541</v>
      </c>
      <c r="L263" s="1">
        <v>50</v>
      </c>
    </row>
    <row r="264" spans="1:12" x14ac:dyDescent="0.25">
      <c r="A264" s="43" t="s">
        <v>270</v>
      </c>
      <c r="B264" s="47">
        <f>B263+1.874</f>
        <v>51.778999999999989</v>
      </c>
      <c r="C264" s="41">
        <f t="shared" si="92"/>
        <v>4448.792362768495</v>
      </c>
      <c r="D264" s="8">
        <f t="shared" si="93"/>
        <v>4.4925951656334213</v>
      </c>
      <c r="E264" s="36">
        <f t="shared" si="94"/>
        <v>1.3533706773287489E-3</v>
      </c>
      <c r="F264" s="1"/>
      <c r="G264" s="36">
        <f t="shared" si="95"/>
        <v>1.3533706773287489E-3</v>
      </c>
      <c r="H264" s="2">
        <f t="shared" si="96"/>
        <v>4.1511635562778378E-2</v>
      </c>
      <c r="I264" s="1" t="s">
        <v>16</v>
      </c>
      <c r="J264" s="1">
        <v>2.0427599999999998E-3</v>
      </c>
      <c r="K264" s="4">
        <f t="shared" si="97"/>
        <v>0.66252064722666837</v>
      </c>
      <c r="L264" s="1">
        <v>50</v>
      </c>
    </row>
    <row r="265" spans="1:12" x14ac:dyDescent="0.25">
      <c r="A265" s="43" t="s">
        <v>271</v>
      </c>
      <c r="B265" s="47">
        <f>B264+1.874</f>
        <v>53.652999999999992</v>
      </c>
      <c r="C265" s="41">
        <f t="shared" si="92"/>
        <v>4609.8042959427194</v>
      </c>
      <c r="D265" s="8">
        <f t="shared" si="93"/>
        <v>4.6551924220577829</v>
      </c>
      <c r="E265" s="36">
        <f t="shared" si="94"/>
        <v>1.4023522460982127E-3</v>
      </c>
      <c r="F265" s="1"/>
      <c r="G265" s="36">
        <f t="shared" si="95"/>
        <v>1.4023522460982127E-3</v>
      </c>
      <c r="H265" s="2">
        <f t="shared" si="96"/>
        <v>4.2256159276284205E-2</v>
      </c>
      <c r="I265" s="1" t="s">
        <v>16</v>
      </c>
      <c r="J265" s="1">
        <v>2.0427599999999998E-3</v>
      </c>
      <c r="K265" s="4">
        <f t="shared" si="97"/>
        <v>0.68649877915086099</v>
      </c>
      <c r="L265" s="1">
        <v>50</v>
      </c>
    </row>
    <row r="266" spans="1:12" x14ac:dyDescent="0.25">
      <c r="A266" s="43" t="s">
        <v>272</v>
      </c>
      <c r="B266" s="47">
        <f>B265+1.316</f>
        <v>54.968999999999994</v>
      </c>
      <c r="C266" s="41">
        <f t="shared" si="92"/>
        <v>4722.873508353221</v>
      </c>
      <c r="D266" s="8">
        <f t="shared" si="93"/>
        <v>4.7693749137624044</v>
      </c>
      <c r="E266" s="36">
        <f t="shared" si="94"/>
        <v>1.4367491214987542E-3</v>
      </c>
      <c r="F266" s="1"/>
      <c r="G266" s="36">
        <f t="shared" si="95"/>
        <v>1.4367491214987542E-3</v>
      </c>
      <c r="H266" s="2">
        <f t="shared" si="96"/>
        <v>4.2771249110075134E-2</v>
      </c>
      <c r="I266" s="1" t="s">
        <v>16</v>
      </c>
      <c r="J266" s="1">
        <v>2.0427599999999998E-3</v>
      </c>
      <c r="K266" s="4">
        <f t="shared" si="97"/>
        <v>0.70333721117446701</v>
      </c>
      <c r="L266" s="1">
        <v>50</v>
      </c>
    </row>
    <row r="267" spans="1:12" x14ac:dyDescent="0.25">
      <c r="A267" s="43" t="s">
        <v>273</v>
      </c>
      <c r="B267" s="47">
        <f>B266+1.316</f>
        <v>56.284999999999997</v>
      </c>
      <c r="C267" s="41">
        <f t="shared" si="92"/>
        <v>4835.9427207637227</v>
      </c>
      <c r="D267" s="8">
        <f t="shared" si="93"/>
        <v>4.8835574054670259</v>
      </c>
      <c r="E267" s="36">
        <f t="shared" si="94"/>
        <v>1.4711459968992956E-3</v>
      </c>
      <c r="F267" s="1"/>
      <c r="G267" s="36">
        <f t="shared" si="95"/>
        <v>1.4711459968992956E-3</v>
      </c>
      <c r="H267" s="2">
        <f t="shared" si="96"/>
        <v>4.3280209150251409E-2</v>
      </c>
      <c r="I267" s="1" t="s">
        <v>16</v>
      </c>
      <c r="J267" s="1">
        <v>2.0427599999999998E-3</v>
      </c>
      <c r="K267" s="4">
        <f t="shared" si="97"/>
        <v>0.72017564319807303</v>
      </c>
      <c r="L267" s="1">
        <v>50</v>
      </c>
    </row>
    <row r="268" spans="1:12" x14ac:dyDescent="0.25">
      <c r="A268" s="43" t="s">
        <v>274</v>
      </c>
      <c r="B268" s="47">
        <f>B267+1.316</f>
        <v>57.600999999999999</v>
      </c>
      <c r="C268" s="41">
        <f t="shared" si="92"/>
        <v>4949.0119331742235</v>
      </c>
      <c r="D268" s="8">
        <f t="shared" si="93"/>
        <v>4.9977398971716473</v>
      </c>
      <c r="E268" s="36">
        <f t="shared" si="94"/>
        <v>1.5055428722998371E-3</v>
      </c>
      <c r="F268" s="1"/>
      <c r="G268" s="36">
        <f t="shared" si="95"/>
        <v>1.5055428722998371E-3</v>
      </c>
      <c r="H268" s="2">
        <f t="shared" si="96"/>
        <v>4.3783253165370302E-2</v>
      </c>
      <c r="I268" s="1" t="s">
        <v>16</v>
      </c>
      <c r="J268" s="1">
        <v>2.0427599999999998E-3</v>
      </c>
      <c r="K268" s="4">
        <f t="shared" si="97"/>
        <v>0.73701407522167917</v>
      </c>
      <c r="L268" s="1">
        <v>50</v>
      </c>
    </row>
    <row r="269" spans="1:12" x14ac:dyDescent="0.25">
      <c r="A269" s="43" t="s">
        <v>275</v>
      </c>
      <c r="B269" s="47">
        <v>1.3160000000000001</v>
      </c>
      <c r="C269" s="41">
        <f t="shared" si="92"/>
        <v>113.06921241050119</v>
      </c>
      <c r="D269" s="8">
        <f t="shared" si="93"/>
        <v>0.11418249170462126</v>
      </c>
      <c r="E269" s="36">
        <f t="shared" si="94"/>
        <v>3.4396875400541411E-5</v>
      </c>
      <c r="F269" s="1"/>
      <c r="G269" s="36">
        <f t="shared" si="95"/>
        <v>3.4396875400541411E-5</v>
      </c>
      <c r="H269" s="2">
        <f t="shared" si="96"/>
        <v>6.6179115779377894E-3</v>
      </c>
      <c r="I269" s="1" t="s">
        <v>13</v>
      </c>
      <c r="J269" s="3">
        <v>2.0105599999999999E-4</v>
      </c>
      <c r="K269" s="4">
        <f t="shared" si="97"/>
        <v>0.17108106895860561</v>
      </c>
      <c r="L269" s="1">
        <v>15</v>
      </c>
    </row>
    <row r="270" spans="1:12" x14ac:dyDescent="0.25">
      <c r="A270" s="43" t="s">
        <v>276</v>
      </c>
      <c r="B270" s="47">
        <f>B269+1.316</f>
        <v>2.6320000000000001</v>
      </c>
      <c r="C270" s="41">
        <f t="shared" si="92"/>
        <v>226.13842482100239</v>
      </c>
      <c r="D270" s="8">
        <f t="shared" si="93"/>
        <v>0.22836498340924252</v>
      </c>
      <c r="E270" s="36">
        <f t="shared" si="94"/>
        <v>6.8793750801082821E-5</v>
      </c>
      <c r="F270" s="1"/>
      <c r="G270" s="36">
        <f t="shared" si="95"/>
        <v>6.8793750801082821E-5</v>
      </c>
      <c r="H270" s="2">
        <f t="shared" si="96"/>
        <v>9.3591403081055517E-3</v>
      </c>
      <c r="I270" s="1" t="s">
        <v>13</v>
      </c>
      <c r="J270" s="3">
        <v>2.0105599999999999E-4</v>
      </c>
      <c r="K270" s="4">
        <f t="shared" si="97"/>
        <v>0.34216213791721123</v>
      </c>
      <c r="L270" s="1">
        <v>15</v>
      </c>
    </row>
    <row r="271" spans="1:12" x14ac:dyDescent="0.25">
      <c r="A271" s="43" t="s">
        <v>277</v>
      </c>
      <c r="B271" s="47">
        <f>B270+1.316</f>
        <v>3.9480000000000004</v>
      </c>
      <c r="C271" s="41">
        <f t="shared" si="92"/>
        <v>339.20763723150355</v>
      </c>
      <c r="D271" s="8">
        <f t="shared" si="93"/>
        <v>0.34254747511386374</v>
      </c>
      <c r="E271" s="36">
        <f t="shared" si="94"/>
        <v>1.0319062620162424E-4</v>
      </c>
      <c r="F271" s="1"/>
      <c r="G271" s="36">
        <f t="shared" si="95"/>
        <v>1.0319062620162424E-4</v>
      </c>
      <c r="H271" s="2">
        <f t="shared" si="96"/>
        <v>1.146255909298657E-2</v>
      </c>
      <c r="I271" s="1" t="s">
        <v>13</v>
      </c>
      <c r="J271" s="3">
        <v>2.0105599999999999E-4</v>
      </c>
      <c r="K271" s="4">
        <f t="shared" si="97"/>
        <v>0.51324320687581693</v>
      </c>
      <c r="L271" s="1">
        <v>15</v>
      </c>
    </row>
    <row r="272" spans="1:12" x14ac:dyDescent="0.25">
      <c r="A272" s="43" t="s">
        <v>278</v>
      </c>
      <c r="B272" s="47">
        <f>B271+1.316</f>
        <v>5.2640000000000002</v>
      </c>
      <c r="C272" s="41">
        <f t="shared" si="92"/>
        <v>452.27684964200478</v>
      </c>
      <c r="D272" s="8">
        <f t="shared" si="93"/>
        <v>0.45672996681848504</v>
      </c>
      <c r="E272" s="36">
        <f t="shared" si="94"/>
        <v>1.3758750160216564E-4</v>
      </c>
      <c r="F272" s="1"/>
      <c r="G272" s="36">
        <f t="shared" si="95"/>
        <v>1.3758750160216564E-4</v>
      </c>
      <c r="H272" s="2">
        <f t="shared" si="96"/>
        <v>1.3235823155875579E-2</v>
      </c>
      <c r="I272" s="1" t="s">
        <v>13</v>
      </c>
      <c r="J272" s="3">
        <v>2.0105599999999999E-4</v>
      </c>
      <c r="K272" s="4">
        <f t="shared" si="97"/>
        <v>0.68432427583442246</v>
      </c>
      <c r="L272" s="1">
        <v>15</v>
      </c>
    </row>
    <row r="273" spans="1:12" x14ac:dyDescent="0.25">
      <c r="A273" s="43" t="s">
        <v>279</v>
      </c>
      <c r="B273" s="47">
        <f>B268+B272</f>
        <v>62.865000000000002</v>
      </c>
      <c r="C273" s="41">
        <f t="shared" si="92"/>
        <v>5401.2887828162284</v>
      </c>
      <c r="D273" s="8">
        <f t="shared" si="93"/>
        <v>5.4544698639901323</v>
      </c>
      <c r="E273" s="36">
        <f t="shared" si="94"/>
        <v>1.6431303739020027E-3</v>
      </c>
      <c r="F273" s="1"/>
      <c r="G273" s="36">
        <f t="shared" si="95"/>
        <v>1.6431303739020027E-3</v>
      </c>
      <c r="H273" s="2">
        <f t="shared" si="96"/>
        <v>4.5740138525768817E-2</v>
      </c>
      <c r="I273" s="1" t="s">
        <v>16</v>
      </c>
      <c r="J273" s="1">
        <v>2.0427599999999998E-3</v>
      </c>
      <c r="K273" s="4">
        <f t="shared" si="97"/>
        <v>0.80436780331610314</v>
      </c>
      <c r="L273" s="1">
        <v>50</v>
      </c>
    </row>
    <row r="274" spans="1:12" x14ac:dyDescent="0.25">
      <c r="A274" s="43" t="s">
        <v>280</v>
      </c>
      <c r="B274" s="47">
        <f>B273+1.316</f>
        <v>64.180999999999997</v>
      </c>
      <c r="C274" s="41">
        <f t="shared" si="92"/>
        <v>5514.3579952267301</v>
      </c>
      <c r="D274" s="8">
        <f t="shared" si="93"/>
        <v>5.5686523556947538</v>
      </c>
      <c r="E274" s="36">
        <f t="shared" si="94"/>
        <v>1.6775272493025442E-3</v>
      </c>
      <c r="F274" s="1"/>
      <c r="G274" s="36">
        <f t="shared" si="95"/>
        <v>1.6775272493025442E-3</v>
      </c>
      <c r="H274" s="2">
        <f t="shared" si="96"/>
        <v>4.6216415114220234E-2</v>
      </c>
      <c r="I274" s="1" t="s">
        <v>16</v>
      </c>
      <c r="J274" s="1">
        <v>2.0427599999999998E-3</v>
      </c>
      <c r="K274" s="4">
        <f t="shared" si="97"/>
        <v>0.82120623533970916</v>
      </c>
      <c r="L274" s="1">
        <v>50</v>
      </c>
    </row>
    <row r="275" spans="1:12" x14ac:dyDescent="0.25">
      <c r="A275" s="43" t="s">
        <v>281</v>
      </c>
      <c r="B275" s="47">
        <f>B274+1.499</f>
        <v>65.679999999999993</v>
      </c>
      <c r="C275" s="41">
        <f t="shared" si="92"/>
        <v>5643.150357995225</v>
      </c>
      <c r="D275" s="8">
        <f t="shared" si="93"/>
        <v>5.6987128078719769</v>
      </c>
      <c r="E275" s="36">
        <f t="shared" si="94"/>
        <v>1.7167072768294522E-3</v>
      </c>
      <c r="F275" s="1"/>
      <c r="G275" s="36">
        <f t="shared" si="95"/>
        <v>1.7167072768294522E-3</v>
      </c>
      <c r="H275" s="2">
        <f t="shared" si="96"/>
        <v>4.6753011215503043E-2</v>
      </c>
      <c r="I275" s="1" t="s">
        <v>16</v>
      </c>
      <c r="J275" s="1">
        <v>2.0427599999999998E-3</v>
      </c>
      <c r="K275" s="4">
        <f t="shared" si="97"/>
        <v>0.84038618184684077</v>
      </c>
      <c r="L275" s="1">
        <v>50</v>
      </c>
    </row>
    <row r="276" spans="1:12" x14ac:dyDescent="0.25">
      <c r="A276" s="43" t="s">
        <v>282</v>
      </c>
      <c r="B276" s="47">
        <v>1.4990000000000001</v>
      </c>
      <c r="C276" s="41">
        <f t="shared" si="92"/>
        <v>128.79236276849642</v>
      </c>
      <c r="D276" s="8">
        <f t="shared" si="93"/>
        <v>0.13006045217722437</v>
      </c>
      <c r="E276" s="36">
        <f t="shared" si="94"/>
        <v>3.9180027526908495E-5</v>
      </c>
      <c r="F276" s="1"/>
      <c r="G276" s="36">
        <f t="shared" si="95"/>
        <v>3.9180027526908495E-5</v>
      </c>
      <c r="H276" s="2">
        <f t="shared" si="96"/>
        <v>7.0630752301692043E-3</v>
      </c>
      <c r="I276" s="1" t="s">
        <v>13</v>
      </c>
      <c r="J276" s="3">
        <v>2.0105599999999999E-4</v>
      </c>
      <c r="K276" s="4">
        <f t="shared" si="97"/>
        <v>0.19487121760558498</v>
      </c>
      <c r="L276" s="1">
        <v>15</v>
      </c>
    </row>
    <row r="277" spans="1:12" x14ac:dyDescent="0.25">
      <c r="A277" s="43" t="s">
        <v>283</v>
      </c>
      <c r="B277" s="47">
        <f>B276+1.499</f>
        <v>2.9980000000000002</v>
      </c>
      <c r="C277" s="41">
        <f t="shared" si="92"/>
        <v>257.58472553699283</v>
      </c>
      <c r="D277" s="8">
        <f t="shared" si="93"/>
        <v>0.26012090435444873</v>
      </c>
      <c r="E277" s="36">
        <f t="shared" si="94"/>
        <v>7.8360055053816989E-5</v>
      </c>
      <c r="F277" s="1"/>
      <c r="G277" s="36">
        <f t="shared" si="95"/>
        <v>7.8360055053816989E-5</v>
      </c>
      <c r="H277" s="2">
        <f t="shared" si="96"/>
        <v>9.988696782566758E-3</v>
      </c>
      <c r="I277" s="1" t="s">
        <v>13</v>
      </c>
      <c r="J277" s="3">
        <v>2.0105599999999999E-4</v>
      </c>
      <c r="K277" s="4">
        <f t="shared" si="97"/>
        <v>0.38974243521116997</v>
      </c>
      <c r="L277" s="1">
        <v>15</v>
      </c>
    </row>
    <row r="278" spans="1:12" x14ac:dyDescent="0.25">
      <c r="A278" s="43" t="s">
        <v>284</v>
      </c>
      <c r="B278" s="47">
        <f>B277+1.499</f>
        <v>4.4969999999999999</v>
      </c>
      <c r="C278" s="41">
        <f t="shared" si="92"/>
        <v>386.37708830548917</v>
      </c>
      <c r="D278" s="8">
        <f t="shared" si="93"/>
        <v>0.39018135653167296</v>
      </c>
      <c r="E278" s="36">
        <f t="shared" si="94"/>
        <v>1.1754008258072544E-4</v>
      </c>
      <c r="F278" s="1"/>
      <c r="G278" s="36">
        <f t="shared" si="95"/>
        <v>1.1754008258072544E-4</v>
      </c>
      <c r="H278" s="2">
        <f t="shared" si="96"/>
        <v>1.2233605156334301E-2</v>
      </c>
      <c r="I278" s="1" t="s">
        <v>13</v>
      </c>
      <c r="J278" s="3">
        <v>2.0105599999999999E-4</v>
      </c>
      <c r="K278" s="4">
        <f t="shared" si="97"/>
        <v>0.5846136528167547</v>
      </c>
      <c r="L278" s="1">
        <v>15</v>
      </c>
    </row>
    <row r="279" spans="1:12" x14ac:dyDescent="0.25">
      <c r="A279" s="43" t="s">
        <v>285</v>
      </c>
      <c r="B279" s="47">
        <f t="shared" ref="B279:B284" si="98">B278+1.316</f>
        <v>5.8129999999999997</v>
      </c>
      <c r="C279" s="41">
        <f t="shared" ref="C279:C338" si="99">B279/(4.19*10)*3600</f>
        <v>499.44630071599039</v>
      </c>
      <c r="D279" s="8">
        <f t="shared" ref="D279:D338" si="100">(C279/0.99025)/1000</f>
        <v>0.50436384823629432</v>
      </c>
      <c r="E279" s="36">
        <f t="shared" ref="E279:E338" si="101">(D279/0.9221)/3600</f>
        <v>1.5193695798126688E-4</v>
      </c>
      <c r="F279" s="1"/>
      <c r="G279" s="36">
        <f t="shared" ref="G279:G338" si="102">E279/$F$3</f>
        <v>1.5193695798126688E-4</v>
      </c>
      <c r="H279" s="2">
        <f t="shared" ref="H279:H338" si="103">SQRT((G279*4)/3.1415)</f>
        <v>1.3908912566210642E-2</v>
      </c>
      <c r="I279" s="1" t="s">
        <v>13</v>
      </c>
      <c r="J279" s="3">
        <v>2.0105599999999999E-4</v>
      </c>
      <c r="K279" s="4">
        <f t="shared" ref="K279:K338" si="104">E279/J279</f>
        <v>0.75569472177536057</v>
      </c>
      <c r="L279" s="1">
        <v>15</v>
      </c>
    </row>
    <row r="280" spans="1:12" x14ac:dyDescent="0.25">
      <c r="A280" s="43" t="s">
        <v>286</v>
      </c>
      <c r="B280" s="47">
        <f t="shared" si="98"/>
        <v>7.1289999999999996</v>
      </c>
      <c r="C280" s="41">
        <f t="shared" si="99"/>
        <v>612.51551312649156</v>
      </c>
      <c r="D280" s="8">
        <f t="shared" si="100"/>
        <v>0.61854633994091546</v>
      </c>
      <c r="E280" s="36">
        <f t="shared" si="101"/>
        <v>1.8633383338180826E-4</v>
      </c>
      <c r="F280" s="1"/>
      <c r="G280" s="36">
        <f t="shared" si="102"/>
        <v>1.8633383338180826E-4</v>
      </c>
      <c r="H280" s="2">
        <f t="shared" si="103"/>
        <v>1.5403071201156452E-2</v>
      </c>
      <c r="I280" s="1" t="s">
        <v>13</v>
      </c>
      <c r="J280" s="3">
        <v>2.0105599999999999E-4</v>
      </c>
      <c r="K280" s="4">
        <f t="shared" si="104"/>
        <v>0.92677579073396599</v>
      </c>
      <c r="L280" s="1">
        <v>15</v>
      </c>
    </row>
    <row r="281" spans="1:12" x14ac:dyDescent="0.25">
      <c r="A281" s="43" t="s">
        <v>287</v>
      </c>
      <c r="B281" s="47">
        <f t="shared" si="98"/>
        <v>8.4450000000000003</v>
      </c>
      <c r="C281" s="41">
        <f t="shared" si="99"/>
        <v>725.58472553699278</v>
      </c>
      <c r="D281" s="8">
        <f t="shared" si="100"/>
        <v>0.73272883164553682</v>
      </c>
      <c r="E281" s="36">
        <f t="shared" si="101"/>
        <v>2.2073070878234969E-4</v>
      </c>
      <c r="F281" s="1"/>
      <c r="G281" s="36">
        <f t="shared" si="102"/>
        <v>2.2073070878234969E-4</v>
      </c>
      <c r="H281" s="2">
        <f t="shared" si="103"/>
        <v>1.6764586367736554E-2</v>
      </c>
      <c r="I281" s="1" t="s">
        <v>14</v>
      </c>
      <c r="J281" s="3">
        <v>3.1415000000000002E-4</v>
      </c>
      <c r="K281" s="4">
        <f t="shared" si="104"/>
        <v>0.70262839020324586</v>
      </c>
      <c r="L281" s="1">
        <v>20</v>
      </c>
    </row>
    <row r="282" spans="1:12" x14ac:dyDescent="0.25">
      <c r="A282" s="43" t="s">
        <v>288</v>
      </c>
      <c r="B282" s="47">
        <f t="shared" si="98"/>
        <v>9.761000000000001</v>
      </c>
      <c r="C282" s="41">
        <f t="shared" si="99"/>
        <v>838.653937947494</v>
      </c>
      <c r="D282" s="8">
        <f t="shared" si="100"/>
        <v>0.84691132335015806</v>
      </c>
      <c r="E282" s="36">
        <f t="shared" si="101"/>
        <v>2.5512758418289115E-4</v>
      </c>
      <c r="F282" s="1"/>
      <c r="G282" s="36">
        <f t="shared" si="102"/>
        <v>2.5512758418289115E-4</v>
      </c>
      <c r="H282" s="2">
        <f t="shared" si="103"/>
        <v>1.8023543207002928E-2</v>
      </c>
      <c r="I282" s="1" t="s">
        <v>14</v>
      </c>
      <c r="J282" s="3">
        <v>3.1415000000000002E-4</v>
      </c>
      <c r="K282" s="4">
        <f t="shared" si="104"/>
        <v>0.8121202743367536</v>
      </c>
      <c r="L282" s="1">
        <v>20</v>
      </c>
    </row>
    <row r="283" spans="1:12" x14ac:dyDescent="0.25">
      <c r="A283" s="43" t="s">
        <v>289</v>
      </c>
      <c r="B283" s="47">
        <f t="shared" si="98"/>
        <v>11.077000000000002</v>
      </c>
      <c r="C283" s="41">
        <f t="shared" si="99"/>
        <v>951.72315035799522</v>
      </c>
      <c r="D283" s="8">
        <f t="shared" si="100"/>
        <v>0.96109381505477942</v>
      </c>
      <c r="E283" s="36">
        <f t="shared" si="101"/>
        <v>2.8952445958343255E-4</v>
      </c>
      <c r="F283" s="1"/>
      <c r="G283" s="36">
        <f t="shared" si="102"/>
        <v>2.8952445958343255E-4</v>
      </c>
      <c r="H283" s="2">
        <f t="shared" si="103"/>
        <v>1.9200126650314172E-2</v>
      </c>
      <c r="I283" s="1" t="s">
        <v>14</v>
      </c>
      <c r="J283" s="3">
        <v>3.1415000000000002E-4</v>
      </c>
      <c r="K283" s="4">
        <f t="shared" si="104"/>
        <v>0.92161215847026112</v>
      </c>
      <c r="L283" s="1">
        <v>20</v>
      </c>
    </row>
    <row r="284" spans="1:12" x14ac:dyDescent="0.25">
      <c r="A284" s="43" t="s">
        <v>290</v>
      </c>
      <c r="B284" s="47">
        <f t="shared" si="98"/>
        <v>12.393000000000002</v>
      </c>
      <c r="C284" s="41">
        <f t="shared" si="99"/>
        <v>1064.7923627684966</v>
      </c>
      <c r="D284" s="8">
        <f t="shared" si="100"/>
        <v>1.0752763067594007</v>
      </c>
      <c r="E284" s="36">
        <f t="shared" si="101"/>
        <v>3.2392133498397401E-4</v>
      </c>
      <c r="F284" s="1"/>
      <c r="G284" s="36">
        <f t="shared" si="102"/>
        <v>3.2392133498397401E-4</v>
      </c>
      <c r="H284" s="2">
        <f t="shared" si="103"/>
        <v>2.0308658671648099E-2</v>
      </c>
      <c r="I284" s="1" t="s">
        <v>208</v>
      </c>
      <c r="J284" s="3">
        <v>5.1470300000000004E-4</v>
      </c>
      <c r="K284" s="4">
        <f t="shared" si="104"/>
        <v>0.62933640368129584</v>
      </c>
      <c r="L284" s="1">
        <v>25</v>
      </c>
    </row>
    <row r="285" spans="1:12" x14ac:dyDescent="0.25">
      <c r="A285" s="43" t="s">
        <v>291</v>
      </c>
      <c r="B285" s="47">
        <f>B284+1.874</f>
        <v>14.267000000000003</v>
      </c>
      <c r="C285" s="41">
        <f t="shared" si="99"/>
        <v>1225.804295942721</v>
      </c>
      <c r="D285" s="8">
        <f t="shared" si="100"/>
        <v>1.2378735631837625</v>
      </c>
      <c r="E285" s="36">
        <f t="shared" si="101"/>
        <v>3.7290290375343796E-4</v>
      </c>
      <c r="F285" s="1"/>
      <c r="G285" s="36">
        <f t="shared" si="102"/>
        <v>3.7290290375343796E-4</v>
      </c>
      <c r="H285" s="2">
        <f t="shared" si="103"/>
        <v>2.1790106166039682E-2</v>
      </c>
      <c r="I285" s="1" t="s">
        <v>208</v>
      </c>
      <c r="J285" s="3">
        <v>5.1470300000000004E-4</v>
      </c>
      <c r="K285" s="4">
        <f t="shared" si="104"/>
        <v>0.72450112735584971</v>
      </c>
      <c r="L285" s="1">
        <v>25</v>
      </c>
    </row>
    <row r="286" spans="1:12" x14ac:dyDescent="0.25">
      <c r="A286" s="43" t="s">
        <v>292</v>
      </c>
      <c r="B286" s="47">
        <f>B285+1.874</f>
        <v>16.141000000000002</v>
      </c>
      <c r="C286" s="41">
        <f t="shared" si="99"/>
        <v>1386.8162291169449</v>
      </c>
      <c r="D286" s="8">
        <f t="shared" si="100"/>
        <v>1.4004708196081241</v>
      </c>
      <c r="E286" s="36">
        <f t="shared" si="101"/>
        <v>4.2188447252290186E-4</v>
      </c>
      <c r="F286" s="1"/>
      <c r="G286" s="36">
        <f t="shared" si="102"/>
        <v>4.2188447252290186E-4</v>
      </c>
      <c r="H286" s="2">
        <f t="shared" si="103"/>
        <v>2.3177054092637688E-2</v>
      </c>
      <c r="I286" s="1" t="s">
        <v>208</v>
      </c>
      <c r="J286" s="3">
        <v>5.1470300000000004E-4</v>
      </c>
      <c r="K286" s="4">
        <f t="shared" si="104"/>
        <v>0.81966585103040357</v>
      </c>
      <c r="L286" s="1">
        <v>25</v>
      </c>
    </row>
    <row r="287" spans="1:12" x14ac:dyDescent="0.25">
      <c r="A287" s="43" t="s">
        <v>293</v>
      </c>
      <c r="B287" s="47">
        <f>B286+1.874</f>
        <v>18.015000000000001</v>
      </c>
      <c r="C287" s="41">
        <f t="shared" si="99"/>
        <v>1547.8281622911693</v>
      </c>
      <c r="D287" s="8">
        <f t="shared" si="100"/>
        <v>1.563068076032486</v>
      </c>
      <c r="E287" s="36">
        <f t="shared" si="101"/>
        <v>4.7086604129236586E-4</v>
      </c>
      <c r="F287" s="1"/>
      <c r="G287" s="36">
        <f t="shared" si="102"/>
        <v>4.7086604129236586E-4</v>
      </c>
      <c r="H287" s="2">
        <f t="shared" si="103"/>
        <v>2.4485566076748694E-2</v>
      </c>
      <c r="I287" s="1" t="s">
        <v>208</v>
      </c>
      <c r="J287" s="3">
        <v>5.1470300000000004E-4</v>
      </c>
      <c r="K287" s="4">
        <f t="shared" si="104"/>
        <v>0.91483057470495766</v>
      </c>
      <c r="L287" s="1">
        <v>25</v>
      </c>
    </row>
    <row r="288" spans="1:12" x14ac:dyDescent="0.25">
      <c r="A288" s="43" t="s">
        <v>294</v>
      </c>
      <c r="B288" s="47">
        <v>1.8740000000000001</v>
      </c>
      <c r="C288" s="41">
        <f t="shared" si="99"/>
        <v>161.01193317422434</v>
      </c>
      <c r="D288" s="8">
        <f t="shared" si="100"/>
        <v>0.16259725642436185</v>
      </c>
      <c r="E288" s="36">
        <f t="shared" si="101"/>
        <v>4.8981568769463972E-5</v>
      </c>
      <c r="F288" s="1"/>
      <c r="G288" s="36">
        <f t="shared" si="102"/>
        <v>4.8981568769463972E-5</v>
      </c>
      <c r="H288" s="2">
        <f t="shared" si="103"/>
        <v>7.8972849566020468E-3</v>
      </c>
      <c r="I288" s="1" t="s">
        <v>13</v>
      </c>
      <c r="J288" s="3">
        <v>2.0105599999999999E-4</v>
      </c>
      <c r="K288" s="4">
        <f t="shared" si="104"/>
        <v>0.24362152221005079</v>
      </c>
      <c r="L288" s="1">
        <v>15</v>
      </c>
    </row>
    <row r="289" spans="1:12" x14ac:dyDescent="0.25">
      <c r="A289" s="43" t="s">
        <v>295</v>
      </c>
      <c r="B289" s="47">
        <f t="shared" ref="B289:B294" si="105">B288+1.874</f>
        <v>3.7480000000000002</v>
      </c>
      <c r="C289" s="41">
        <f t="shared" si="99"/>
        <v>322.02386634844868</v>
      </c>
      <c r="D289" s="8">
        <f t="shared" si="100"/>
        <v>0.32519451284872369</v>
      </c>
      <c r="E289" s="36">
        <f t="shared" si="101"/>
        <v>9.7963137538927943E-5</v>
      </c>
      <c r="F289" s="1"/>
      <c r="G289" s="36">
        <f t="shared" si="102"/>
        <v>9.7963137538927943E-5</v>
      </c>
      <c r="H289" s="2">
        <f t="shared" si="103"/>
        <v>1.1168447491551634E-2</v>
      </c>
      <c r="I289" s="1" t="s">
        <v>13</v>
      </c>
      <c r="J289" s="3">
        <v>2.0105599999999999E-4</v>
      </c>
      <c r="K289" s="4">
        <f t="shared" si="104"/>
        <v>0.48724304442010158</v>
      </c>
      <c r="L289" s="1">
        <v>15</v>
      </c>
    </row>
    <row r="290" spans="1:12" x14ac:dyDescent="0.25">
      <c r="A290" s="43" t="s">
        <v>296</v>
      </c>
      <c r="B290" s="47">
        <f t="shared" si="105"/>
        <v>5.6219999999999999</v>
      </c>
      <c r="C290" s="41">
        <f t="shared" si="99"/>
        <v>483.03579952267296</v>
      </c>
      <c r="D290" s="8">
        <f t="shared" si="100"/>
        <v>0.48779176927308554</v>
      </c>
      <c r="E290" s="36">
        <f t="shared" si="101"/>
        <v>1.4694470630839194E-4</v>
      </c>
      <c r="F290" s="1"/>
      <c r="G290" s="36">
        <f t="shared" si="102"/>
        <v>1.4694470630839194E-4</v>
      </c>
      <c r="H290" s="2">
        <f t="shared" si="103"/>
        <v>1.3678498786684123E-2</v>
      </c>
      <c r="I290" s="1" t="s">
        <v>13</v>
      </c>
      <c r="J290" s="3">
        <v>2.0105599999999999E-4</v>
      </c>
      <c r="K290" s="4">
        <f t="shared" si="104"/>
        <v>0.73086456663015253</v>
      </c>
      <c r="L290" s="1">
        <v>15</v>
      </c>
    </row>
    <row r="291" spans="1:12" x14ac:dyDescent="0.25">
      <c r="A291" s="43" t="s">
        <v>297</v>
      </c>
      <c r="B291" s="47">
        <f t="shared" si="105"/>
        <v>7.4960000000000004</v>
      </c>
      <c r="C291" s="41">
        <f t="shared" si="99"/>
        <v>644.04773269689736</v>
      </c>
      <c r="D291" s="8">
        <f t="shared" si="100"/>
        <v>0.65038902569744739</v>
      </c>
      <c r="E291" s="36">
        <f t="shared" si="101"/>
        <v>1.9592627507785589E-4</v>
      </c>
      <c r="F291" s="1"/>
      <c r="G291" s="36">
        <f t="shared" si="102"/>
        <v>1.9592627507785589E-4</v>
      </c>
      <c r="H291" s="2">
        <f t="shared" si="103"/>
        <v>1.5794569913204094E-2</v>
      </c>
      <c r="I291" s="1" t="s">
        <v>13</v>
      </c>
      <c r="J291" s="3">
        <v>2.0105599999999999E-4</v>
      </c>
      <c r="K291" s="4">
        <f t="shared" si="104"/>
        <v>0.97448608884020316</v>
      </c>
      <c r="L291" s="1">
        <v>15</v>
      </c>
    </row>
    <row r="292" spans="1:12" x14ac:dyDescent="0.25">
      <c r="A292" s="43" t="s">
        <v>298</v>
      </c>
      <c r="B292" s="47">
        <f t="shared" si="105"/>
        <v>9.370000000000001</v>
      </c>
      <c r="C292" s="41">
        <f t="shared" si="99"/>
        <v>805.05966587112164</v>
      </c>
      <c r="D292" s="8">
        <f t="shared" si="100"/>
        <v>0.81298628212180923</v>
      </c>
      <c r="E292" s="36">
        <f t="shared" si="101"/>
        <v>2.4490784384731992E-4</v>
      </c>
      <c r="F292" s="1"/>
      <c r="G292" s="36">
        <f t="shared" si="102"/>
        <v>2.4490784384731992E-4</v>
      </c>
      <c r="H292" s="2">
        <f t="shared" si="103"/>
        <v>1.7658866000648657E-2</v>
      </c>
      <c r="I292" s="1" t="s">
        <v>14</v>
      </c>
      <c r="J292" s="3">
        <v>3.1415000000000002E-4</v>
      </c>
      <c r="K292" s="4">
        <f t="shared" si="104"/>
        <v>0.77958887107216268</v>
      </c>
      <c r="L292" s="1">
        <v>20</v>
      </c>
    </row>
    <row r="293" spans="1:12" x14ac:dyDescent="0.25">
      <c r="A293" s="43" t="s">
        <v>299</v>
      </c>
      <c r="B293" s="47">
        <f t="shared" si="105"/>
        <v>11.244000000000002</v>
      </c>
      <c r="C293" s="41">
        <f t="shared" si="99"/>
        <v>966.07159904534615</v>
      </c>
      <c r="D293" s="8">
        <f t="shared" si="100"/>
        <v>0.9755835385461713</v>
      </c>
      <c r="E293" s="36">
        <f t="shared" si="101"/>
        <v>2.9388941261678393E-4</v>
      </c>
      <c r="F293" s="1"/>
      <c r="G293" s="36">
        <f t="shared" si="102"/>
        <v>2.9388941261678393E-4</v>
      </c>
      <c r="H293" s="2">
        <f t="shared" si="103"/>
        <v>1.9344318497032612E-2</v>
      </c>
      <c r="I293" s="1" t="s">
        <v>14</v>
      </c>
      <c r="J293" s="3">
        <v>3.1415000000000002E-4</v>
      </c>
      <c r="K293" s="4">
        <f t="shared" si="104"/>
        <v>0.93550664528659533</v>
      </c>
      <c r="L293" s="1">
        <v>20</v>
      </c>
    </row>
    <row r="294" spans="1:12" x14ac:dyDescent="0.25">
      <c r="A294" s="43" t="s">
        <v>300</v>
      </c>
      <c r="B294" s="47">
        <f t="shared" si="105"/>
        <v>13.118000000000002</v>
      </c>
      <c r="C294" s="41">
        <f t="shared" si="99"/>
        <v>1127.0835322195705</v>
      </c>
      <c r="D294" s="8">
        <f t="shared" si="100"/>
        <v>1.1381807949705334</v>
      </c>
      <c r="E294" s="36">
        <f t="shared" si="101"/>
        <v>3.4287098138624799E-4</v>
      </c>
      <c r="F294" s="1"/>
      <c r="G294" s="36">
        <f t="shared" si="102"/>
        <v>3.4287098138624799E-4</v>
      </c>
      <c r="H294" s="2">
        <f t="shared" si="103"/>
        <v>2.089425202778054E-2</v>
      </c>
      <c r="I294" s="1" t="s">
        <v>208</v>
      </c>
      <c r="J294" s="3">
        <v>5.1470300000000004E-4</v>
      </c>
      <c r="K294" s="4">
        <f t="shared" si="104"/>
        <v>0.66615306572187838</v>
      </c>
      <c r="L294" s="1">
        <v>25</v>
      </c>
    </row>
    <row r="295" spans="1:12" x14ac:dyDescent="0.25">
      <c r="A295" s="43" t="s">
        <v>301</v>
      </c>
      <c r="B295" s="47">
        <v>1.3160000000000001</v>
      </c>
      <c r="C295" s="41">
        <f t="shared" si="99"/>
        <v>113.06921241050119</v>
      </c>
      <c r="D295" s="8">
        <f t="shared" si="100"/>
        <v>0.11418249170462126</v>
      </c>
      <c r="E295" s="36">
        <f t="shared" si="101"/>
        <v>3.4396875400541411E-5</v>
      </c>
      <c r="F295" s="1"/>
      <c r="G295" s="36">
        <f t="shared" si="102"/>
        <v>3.4396875400541411E-5</v>
      </c>
      <c r="H295" s="2">
        <f t="shared" si="103"/>
        <v>6.6179115779377894E-3</v>
      </c>
      <c r="I295" s="1" t="s">
        <v>13</v>
      </c>
      <c r="J295" s="3">
        <v>2.0105599999999999E-4</v>
      </c>
      <c r="K295" s="4">
        <f t="shared" si="104"/>
        <v>0.17108106895860561</v>
      </c>
      <c r="L295" s="1">
        <v>15</v>
      </c>
    </row>
    <row r="296" spans="1:12" x14ac:dyDescent="0.25">
      <c r="A296" s="43" t="s">
        <v>302</v>
      </c>
      <c r="B296" s="47">
        <f>B295+1.316</f>
        <v>2.6320000000000001</v>
      </c>
      <c r="C296" s="41">
        <f t="shared" si="99"/>
        <v>226.13842482100239</v>
      </c>
      <c r="D296" s="8">
        <f t="shared" si="100"/>
        <v>0.22836498340924252</v>
      </c>
      <c r="E296" s="36">
        <f t="shared" si="101"/>
        <v>6.8793750801082821E-5</v>
      </c>
      <c r="F296" s="1"/>
      <c r="G296" s="36">
        <f t="shared" si="102"/>
        <v>6.8793750801082821E-5</v>
      </c>
      <c r="H296" s="2">
        <f t="shared" si="103"/>
        <v>9.3591403081055517E-3</v>
      </c>
      <c r="I296" s="1" t="s">
        <v>13</v>
      </c>
      <c r="J296" s="3">
        <v>2.0105599999999999E-4</v>
      </c>
      <c r="K296" s="4">
        <f t="shared" si="104"/>
        <v>0.34216213791721123</v>
      </c>
      <c r="L296" s="1">
        <v>15</v>
      </c>
    </row>
    <row r="297" spans="1:12" x14ac:dyDescent="0.25">
      <c r="A297" s="43" t="s">
        <v>303</v>
      </c>
      <c r="B297" s="47">
        <f>B296+B294</f>
        <v>15.750000000000002</v>
      </c>
      <c r="C297" s="41">
        <f t="shared" si="99"/>
        <v>1353.2219570405728</v>
      </c>
      <c r="D297" s="8">
        <f t="shared" si="100"/>
        <v>1.3665457783797756</v>
      </c>
      <c r="E297" s="36">
        <f t="shared" si="101"/>
        <v>4.1166473218733074E-4</v>
      </c>
      <c r="F297" s="1"/>
      <c r="G297" s="36">
        <f t="shared" si="102"/>
        <v>4.1166473218733074E-4</v>
      </c>
      <c r="H297" s="2">
        <f t="shared" si="103"/>
        <v>2.2894612359837349E-2</v>
      </c>
      <c r="I297" s="1" t="s">
        <v>208</v>
      </c>
      <c r="J297" s="3">
        <v>5.1470300000000004E-4</v>
      </c>
      <c r="K297" s="4">
        <f t="shared" si="104"/>
        <v>0.79981024432989645</v>
      </c>
      <c r="L297" s="1">
        <v>25</v>
      </c>
    </row>
    <row r="298" spans="1:12" x14ac:dyDescent="0.25">
      <c r="A298" s="43" t="s">
        <v>304</v>
      </c>
      <c r="B298" s="47">
        <f>B297+1.874+B287</f>
        <v>35.639000000000003</v>
      </c>
      <c r="C298" s="41">
        <f t="shared" si="99"/>
        <v>3062.0620525059667</v>
      </c>
      <c r="D298" s="8">
        <f t="shared" si="100"/>
        <v>3.0922111108366237</v>
      </c>
      <c r="E298" s="36">
        <f t="shared" si="101"/>
        <v>9.3151234224916066E-4</v>
      </c>
      <c r="F298" s="1"/>
      <c r="G298" s="36">
        <f t="shared" si="102"/>
        <v>9.3151234224916066E-4</v>
      </c>
      <c r="H298" s="2">
        <f t="shared" si="103"/>
        <v>3.4439415368031683E-2</v>
      </c>
      <c r="I298" s="1" t="s">
        <v>15</v>
      </c>
      <c r="J298" s="3">
        <v>1.1945549999999999E-3</v>
      </c>
      <c r="K298" s="4">
        <f t="shared" si="104"/>
        <v>0.77979862145247458</v>
      </c>
      <c r="L298" s="1">
        <v>40</v>
      </c>
    </row>
    <row r="299" spans="1:12" x14ac:dyDescent="0.25">
      <c r="A299" s="43" t="s">
        <v>305</v>
      </c>
      <c r="B299" s="47">
        <f>B298+1.316</f>
        <v>36.955000000000005</v>
      </c>
      <c r="C299" s="41">
        <f t="shared" si="99"/>
        <v>3175.1312649164679</v>
      </c>
      <c r="D299" s="8">
        <f t="shared" si="100"/>
        <v>3.2063936025412447</v>
      </c>
      <c r="E299" s="36">
        <f t="shared" si="101"/>
        <v>9.659092176497019E-4</v>
      </c>
      <c r="F299" s="1"/>
      <c r="G299" s="36">
        <f t="shared" si="102"/>
        <v>9.659092176497019E-4</v>
      </c>
      <c r="H299" s="2">
        <f t="shared" si="103"/>
        <v>3.5069503625589277E-2</v>
      </c>
      <c r="I299" s="1" t="s">
        <v>15</v>
      </c>
      <c r="J299" s="3">
        <v>1.1945549999999999E-3</v>
      </c>
      <c r="K299" s="4">
        <f t="shared" si="104"/>
        <v>0.80859334032313457</v>
      </c>
      <c r="L299" s="1">
        <v>40</v>
      </c>
    </row>
    <row r="300" spans="1:12" x14ac:dyDescent="0.25">
      <c r="A300" s="43" t="s">
        <v>306</v>
      </c>
      <c r="B300" s="47">
        <f>B299+1.316</f>
        <v>38.271000000000008</v>
      </c>
      <c r="C300" s="41">
        <f t="shared" si="99"/>
        <v>3288.2004773269691</v>
      </c>
      <c r="D300" s="8">
        <f t="shared" si="100"/>
        <v>3.3205760942458666</v>
      </c>
      <c r="E300" s="36">
        <f t="shared" si="101"/>
        <v>1.0003060930502436E-3</v>
      </c>
      <c r="F300" s="1"/>
      <c r="G300" s="36">
        <f t="shared" si="102"/>
        <v>1.0003060930502436E-3</v>
      </c>
      <c r="H300" s="2">
        <f t="shared" si="103"/>
        <v>3.5688469261073989E-2</v>
      </c>
      <c r="I300" s="1" t="s">
        <v>15</v>
      </c>
      <c r="J300" s="3">
        <v>1.1945549999999999E-3</v>
      </c>
      <c r="K300" s="4">
        <f t="shared" si="104"/>
        <v>0.83738805919379489</v>
      </c>
      <c r="L300" s="1">
        <v>40</v>
      </c>
    </row>
    <row r="301" spans="1:12" x14ac:dyDescent="0.25">
      <c r="A301" s="43" t="s">
        <v>307</v>
      </c>
      <c r="B301" s="47">
        <f>B300+1.316</f>
        <v>39.58700000000001</v>
      </c>
      <c r="C301" s="41">
        <f t="shared" si="99"/>
        <v>3401.2696897374703</v>
      </c>
      <c r="D301" s="8">
        <f t="shared" si="100"/>
        <v>3.4347585859504881</v>
      </c>
      <c r="E301" s="36">
        <f t="shared" si="101"/>
        <v>1.034702968450785E-3</v>
      </c>
      <c r="F301" s="1"/>
      <c r="G301" s="36">
        <f t="shared" si="102"/>
        <v>1.034702968450785E-3</v>
      </c>
      <c r="H301" s="2">
        <f t="shared" si="103"/>
        <v>3.6296881296497448E-2</v>
      </c>
      <c r="I301" s="1" t="s">
        <v>15</v>
      </c>
      <c r="J301" s="3">
        <v>1.1945549999999999E-3</v>
      </c>
      <c r="K301" s="4">
        <f t="shared" si="104"/>
        <v>0.86618277806445509</v>
      </c>
      <c r="L301" s="1">
        <v>40</v>
      </c>
    </row>
    <row r="302" spans="1:12" x14ac:dyDescent="0.25">
      <c r="A302" s="43" t="s">
        <v>308</v>
      </c>
      <c r="B302" s="47">
        <f>B301+1.874</f>
        <v>41.461000000000013</v>
      </c>
      <c r="C302" s="41">
        <f t="shared" si="99"/>
        <v>3562.2816229116947</v>
      </c>
      <c r="D302" s="8">
        <f t="shared" si="100"/>
        <v>3.5973558423748497</v>
      </c>
      <c r="E302" s="36">
        <f t="shared" si="101"/>
        <v>1.0836845372202489E-3</v>
      </c>
      <c r="F302" s="1"/>
      <c r="G302" s="36">
        <f t="shared" si="102"/>
        <v>1.0836845372202489E-3</v>
      </c>
      <c r="H302" s="2">
        <f t="shared" si="103"/>
        <v>3.7146072491419588E-2</v>
      </c>
      <c r="I302" s="1" t="s">
        <v>15</v>
      </c>
      <c r="J302" s="3">
        <v>1.1945549999999999E-3</v>
      </c>
      <c r="K302" s="4">
        <f t="shared" si="104"/>
        <v>0.90718680782404237</v>
      </c>
      <c r="L302" s="1">
        <v>40</v>
      </c>
    </row>
    <row r="303" spans="1:12" x14ac:dyDescent="0.25">
      <c r="A303" s="43" t="s">
        <v>309</v>
      </c>
      <c r="B303" s="47">
        <f>B302+1.874</f>
        <v>43.335000000000015</v>
      </c>
      <c r="C303" s="41">
        <f t="shared" si="99"/>
        <v>3723.2935560859196</v>
      </c>
      <c r="D303" s="8">
        <f t="shared" si="100"/>
        <v>3.7599530987992122</v>
      </c>
      <c r="E303" s="36">
        <f t="shared" si="101"/>
        <v>1.1326661059897132E-3</v>
      </c>
      <c r="F303" s="1"/>
      <c r="G303" s="36">
        <f t="shared" si="102"/>
        <v>1.1326661059897132E-3</v>
      </c>
      <c r="H303" s="2">
        <f t="shared" si="103"/>
        <v>3.7976279586388821E-2</v>
      </c>
      <c r="I303" s="1" t="s">
        <v>15</v>
      </c>
      <c r="J303" s="3">
        <v>1.1945549999999999E-3</v>
      </c>
      <c r="K303" s="4">
        <f t="shared" si="104"/>
        <v>0.9481908375836301</v>
      </c>
      <c r="L303" s="1">
        <v>40</v>
      </c>
    </row>
    <row r="304" spans="1:12" x14ac:dyDescent="0.25">
      <c r="A304" s="43" t="s">
        <v>310</v>
      </c>
      <c r="B304" s="47">
        <f>B303+1.874</f>
        <v>45.209000000000017</v>
      </c>
      <c r="C304" s="41">
        <f t="shared" si="99"/>
        <v>3884.305489260144</v>
      </c>
      <c r="D304" s="8">
        <f t="shared" si="100"/>
        <v>3.9225503552235743</v>
      </c>
      <c r="E304" s="36">
        <f t="shared" si="101"/>
        <v>1.1816476747591772E-3</v>
      </c>
      <c r="F304" s="1"/>
      <c r="G304" s="36">
        <f t="shared" si="102"/>
        <v>1.1816476747591772E-3</v>
      </c>
      <c r="H304" s="2">
        <f t="shared" si="103"/>
        <v>3.8788721568380487E-2</v>
      </c>
      <c r="I304" s="1" t="s">
        <v>15</v>
      </c>
      <c r="J304" s="3">
        <v>1.1945549999999999E-3</v>
      </c>
      <c r="K304" s="4">
        <f t="shared" si="104"/>
        <v>0.9891948673432176</v>
      </c>
      <c r="L304" s="1">
        <v>40</v>
      </c>
    </row>
    <row r="305" spans="1:12" x14ac:dyDescent="0.25">
      <c r="A305" s="43" t="s">
        <v>311</v>
      </c>
      <c r="B305" s="47">
        <f>B304+1.874</f>
        <v>47.08300000000002</v>
      </c>
      <c r="C305" s="41">
        <f t="shared" si="99"/>
        <v>4045.3174224343684</v>
      </c>
      <c r="D305" s="8">
        <f t="shared" si="100"/>
        <v>4.0851476116479359</v>
      </c>
      <c r="E305" s="36">
        <f t="shared" si="101"/>
        <v>1.2306292435286411E-3</v>
      </c>
      <c r="F305" s="1"/>
      <c r="G305" s="36">
        <f t="shared" si="102"/>
        <v>1.2306292435286411E-3</v>
      </c>
      <c r="H305" s="2">
        <f t="shared" si="103"/>
        <v>3.9584492299322448E-2</v>
      </c>
      <c r="I305" s="1" t="s">
        <v>15</v>
      </c>
      <c r="J305" s="3">
        <v>1.1945549999999999E-3</v>
      </c>
      <c r="K305" s="4">
        <f t="shared" si="104"/>
        <v>1.0301988971028049</v>
      </c>
      <c r="L305" s="1">
        <v>40</v>
      </c>
    </row>
    <row r="306" spans="1:12" x14ac:dyDescent="0.25">
      <c r="A306" s="43" t="s">
        <v>312</v>
      </c>
      <c r="B306" s="47">
        <f>B305+1.874</f>
        <v>48.957000000000022</v>
      </c>
      <c r="C306" s="41">
        <f t="shared" si="99"/>
        <v>4206.3293556085937</v>
      </c>
      <c r="D306" s="8">
        <f t="shared" si="100"/>
        <v>4.2477448680722993</v>
      </c>
      <c r="E306" s="36">
        <f t="shared" si="101"/>
        <v>1.2796108122981056E-3</v>
      </c>
      <c r="F306" s="1"/>
      <c r="G306" s="36">
        <f t="shared" si="102"/>
        <v>1.2796108122981056E-3</v>
      </c>
      <c r="H306" s="2">
        <f t="shared" si="103"/>
        <v>4.0364577791436047E-2</v>
      </c>
      <c r="I306" s="1" t="s">
        <v>15</v>
      </c>
      <c r="J306" s="3">
        <v>1.1945549999999999E-3</v>
      </c>
      <c r="K306" s="4">
        <f t="shared" si="104"/>
        <v>1.0712029268623928</v>
      </c>
      <c r="L306" s="1">
        <v>40</v>
      </c>
    </row>
    <row r="307" spans="1:12" x14ac:dyDescent="0.25">
      <c r="A307" s="43" t="s">
        <v>313</v>
      </c>
      <c r="B307" s="47">
        <v>1.8740000000000001</v>
      </c>
      <c r="C307" s="41">
        <f t="shared" si="99"/>
        <v>161.01193317422434</v>
      </c>
      <c r="D307" s="8">
        <f t="shared" si="100"/>
        <v>0.16259725642436185</v>
      </c>
      <c r="E307" s="36">
        <f t="shared" si="101"/>
        <v>4.8981568769463972E-5</v>
      </c>
      <c r="F307" s="1"/>
      <c r="G307" s="36">
        <f t="shared" si="102"/>
        <v>4.8981568769463972E-5</v>
      </c>
      <c r="H307" s="2">
        <f t="shared" si="103"/>
        <v>7.8972849566020468E-3</v>
      </c>
      <c r="I307" s="1" t="s">
        <v>13</v>
      </c>
      <c r="J307" s="3">
        <v>2.0105599999999999E-4</v>
      </c>
      <c r="K307" s="4">
        <f t="shared" si="104"/>
        <v>0.24362152221005079</v>
      </c>
      <c r="L307" s="1">
        <v>15</v>
      </c>
    </row>
    <row r="308" spans="1:12" x14ac:dyDescent="0.25">
      <c r="A308" s="43" t="s">
        <v>314</v>
      </c>
      <c r="B308" s="47">
        <f>B307+1.874</f>
        <v>3.7480000000000002</v>
      </c>
      <c r="C308" s="41">
        <f t="shared" si="99"/>
        <v>322.02386634844868</v>
      </c>
      <c r="D308" s="8">
        <f t="shared" si="100"/>
        <v>0.32519451284872369</v>
      </c>
      <c r="E308" s="36">
        <f t="shared" si="101"/>
        <v>9.7963137538927943E-5</v>
      </c>
      <c r="F308" s="1"/>
      <c r="G308" s="36">
        <f t="shared" si="102"/>
        <v>9.7963137538927943E-5</v>
      </c>
      <c r="H308" s="2">
        <f t="shared" si="103"/>
        <v>1.1168447491551634E-2</v>
      </c>
      <c r="I308" s="1" t="s">
        <v>13</v>
      </c>
      <c r="J308" s="3">
        <v>2.0105599999999999E-4</v>
      </c>
      <c r="K308" s="4">
        <f t="shared" si="104"/>
        <v>0.48724304442010158</v>
      </c>
      <c r="L308" s="1">
        <v>15</v>
      </c>
    </row>
    <row r="309" spans="1:12" x14ac:dyDescent="0.25">
      <c r="A309" s="43" t="s">
        <v>315</v>
      </c>
      <c r="B309" s="47">
        <f>B308+1.874</f>
        <v>5.6219999999999999</v>
      </c>
      <c r="C309" s="41">
        <f t="shared" si="99"/>
        <v>483.03579952267296</v>
      </c>
      <c r="D309" s="8">
        <f t="shared" si="100"/>
        <v>0.48779176927308554</v>
      </c>
      <c r="E309" s="36">
        <f t="shared" si="101"/>
        <v>1.4694470630839194E-4</v>
      </c>
      <c r="F309" s="1"/>
      <c r="G309" s="36">
        <f t="shared" si="102"/>
        <v>1.4694470630839194E-4</v>
      </c>
      <c r="H309" s="2">
        <f t="shared" si="103"/>
        <v>1.3678498786684123E-2</v>
      </c>
      <c r="I309" s="1" t="s">
        <v>13</v>
      </c>
      <c r="J309" s="3">
        <v>2.0105599999999999E-4</v>
      </c>
      <c r="K309" s="4">
        <f t="shared" si="104"/>
        <v>0.73086456663015253</v>
      </c>
      <c r="L309" s="1">
        <v>15</v>
      </c>
    </row>
    <row r="310" spans="1:12" x14ac:dyDescent="0.25">
      <c r="A310" s="43" t="s">
        <v>316</v>
      </c>
      <c r="B310" s="47">
        <f>B309+1.874</f>
        <v>7.4960000000000004</v>
      </c>
      <c r="C310" s="41">
        <f t="shared" si="99"/>
        <v>644.04773269689736</v>
      </c>
      <c r="D310" s="8">
        <f t="shared" si="100"/>
        <v>0.65038902569744739</v>
      </c>
      <c r="E310" s="36">
        <f t="shared" si="101"/>
        <v>1.9592627507785589E-4</v>
      </c>
      <c r="F310" s="1"/>
      <c r="G310" s="36">
        <f t="shared" si="102"/>
        <v>1.9592627507785589E-4</v>
      </c>
      <c r="H310" s="2">
        <f t="shared" si="103"/>
        <v>1.5794569913204094E-2</v>
      </c>
      <c r="I310" s="1" t="s">
        <v>13</v>
      </c>
      <c r="J310" s="3">
        <v>2.0105599999999999E-4</v>
      </c>
      <c r="K310" s="4">
        <f t="shared" si="104"/>
        <v>0.97448608884020316</v>
      </c>
      <c r="L310" s="1">
        <v>15</v>
      </c>
    </row>
    <row r="311" spans="1:12" x14ac:dyDescent="0.25">
      <c r="A311" s="43" t="s">
        <v>317</v>
      </c>
      <c r="B311" s="47">
        <f>B310+1.874</f>
        <v>9.370000000000001</v>
      </c>
      <c r="C311" s="41">
        <f t="shared" si="99"/>
        <v>805.05966587112164</v>
      </c>
      <c r="D311" s="8">
        <f t="shared" si="100"/>
        <v>0.81298628212180923</v>
      </c>
      <c r="E311" s="36">
        <f t="shared" si="101"/>
        <v>2.4490784384731992E-4</v>
      </c>
      <c r="F311" s="1"/>
      <c r="G311" s="36">
        <f t="shared" si="102"/>
        <v>2.4490784384731992E-4</v>
      </c>
      <c r="H311" s="2">
        <f t="shared" si="103"/>
        <v>1.7658866000648657E-2</v>
      </c>
      <c r="I311" s="1" t="s">
        <v>14</v>
      </c>
      <c r="J311" s="3">
        <v>3.1415000000000002E-4</v>
      </c>
      <c r="K311" s="4">
        <f t="shared" si="104"/>
        <v>0.77958887107216268</v>
      </c>
      <c r="L311" s="1">
        <v>20</v>
      </c>
    </row>
    <row r="312" spans="1:12" x14ac:dyDescent="0.25">
      <c r="A312" s="43" t="s">
        <v>318</v>
      </c>
      <c r="B312" s="47">
        <v>1.4990000000000001</v>
      </c>
      <c r="C312" s="41">
        <f t="shared" si="99"/>
        <v>128.79236276849642</v>
      </c>
      <c r="D312" s="8">
        <f t="shared" si="100"/>
        <v>0.13006045217722437</v>
      </c>
      <c r="E312" s="36">
        <f t="shared" si="101"/>
        <v>3.9180027526908495E-5</v>
      </c>
      <c r="F312" s="1"/>
      <c r="G312" s="36">
        <f t="shared" si="102"/>
        <v>3.9180027526908495E-5</v>
      </c>
      <c r="H312" s="2">
        <f t="shared" si="103"/>
        <v>7.0630752301692043E-3</v>
      </c>
      <c r="I312" s="1" t="s">
        <v>13</v>
      </c>
      <c r="J312" s="3">
        <v>2.0105599999999999E-4</v>
      </c>
      <c r="K312" s="4">
        <f t="shared" si="104"/>
        <v>0.19487121760558498</v>
      </c>
      <c r="L312" s="1">
        <v>15</v>
      </c>
    </row>
    <row r="313" spans="1:12" x14ac:dyDescent="0.25">
      <c r="A313" s="43" t="s">
        <v>319</v>
      </c>
      <c r="B313" s="47">
        <f>B312+1.499</f>
        <v>2.9980000000000002</v>
      </c>
      <c r="C313" s="41">
        <f t="shared" si="99"/>
        <v>257.58472553699283</v>
      </c>
      <c r="D313" s="8">
        <f t="shared" si="100"/>
        <v>0.26012090435444873</v>
      </c>
      <c r="E313" s="36">
        <f t="shared" si="101"/>
        <v>7.8360055053816989E-5</v>
      </c>
      <c r="F313" s="1"/>
      <c r="G313" s="36">
        <f t="shared" si="102"/>
        <v>7.8360055053816989E-5</v>
      </c>
      <c r="H313" s="2">
        <f t="shared" si="103"/>
        <v>9.988696782566758E-3</v>
      </c>
      <c r="I313" s="1" t="s">
        <v>13</v>
      </c>
      <c r="J313" s="3">
        <v>2.0105599999999999E-4</v>
      </c>
      <c r="K313" s="4">
        <f t="shared" si="104"/>
        <v>0.38974243521116997</v>
      </c>
      <c r="L313" s="1">
        <v>15</v>
      </c>
    </row>
    <row r="314" spans="1:12" x14ac:dyDescent="0.25">
      <c r="A314" s="43" t="s">
        <v>320</v>
      </c>
      <c r="B314" s="47">
        <v>1.4990000000000001</v>
      </c>
      <c r="C314" s="41">
        <f t="shared" si="99"/>
        <v>128.79236276849642</v>
      </c>
      <c r="D314" s="8">
        <f t="shared" si="100"/>
        <v>0.13006045217722437</v>
      </c>
      <c r="E314" s="36">
        <f t="shared" si="101"/>
        <v>3.9180027526908495E-5</v>
      </c>
      <c r="F314" s="1"/>
      <c r="G314" s="36">
        <f t="shared" si="102"/>
        <v>3.9180027526908495E-5</v>
      </c>
      <c r="H314" s="2">
        <f t="shared" si="103"/>
        <v>7.0630752301692043E-3</v>
      </c>
      <c r="I314" s="1" t="s">
        <v>13</v>
      </c>
      <c r="J314" s="3">
        <v>2.0105599999999999E-4</v>
      </c>
      <c r="K314" s="4">
        <f t="shared" si="104"/>
        <v>0.19487121760558498</v>
      </c>
      <c r="L314" s="1">
        <v>15</v>
      </c>
    </row>
    <row r="315" spans="1:12" x14ac:dyDescent="0.25">
      <c r="A315" s="43" t="s">
        <v>321</v>
      </c>
      <c r="B315" s="47">
        <f>B314+1.499</f>
        <v>2.9980000000000002</v>
      </c>
      <c r="C315" s="41">
        <f t="shared" si="99"/>
        <v>257.58472553699283</v>
      </c>
      <c r="D315" s="8">
        <f t="shared" si="100"/>
        <v>0.26012090435444873</v>
      </c>
      <c r="E315" s="36">
        <f t="shared" si="101"/>
        <v>7.8360055053816989E-5</v>
      </c>
      <c r="F315" s="1"/>
      <c r="G315" s="36">
        <f t="shared" si="102"/>
        <v>7.8360055053816989E-5</v>
      </c>
      <c r="H315" s="2">
        <f t="shared" si="103"/>
        <v>9.988696782566758E-3</v>
      </c>
      <c r="I315" s="1" t="s">
        <v>13</v>
      </c>
      <c r="J315" s="3">
        <v>2.0105599999999999E-4</v>
      </c>
      <c r="K315" s="4">
        <f t="shared" si="104"/>
        <v>0.38974243521116997</v>
      </c>
      <c r="L315" s="1">
        <v>15</v>
      </c>
    </row>
    <row r="316" spans="1:12" x14ac:dyDescent="0.25">
      <c r="A316" s="43" t="s">
        <v>322</v>
      </c>
      <c r="B316" s="47">
        <f>B315+B313</f>
        <v>5.9960000000000004</v>
      </c>
      <c r="C316" s="41">
        <f t="shared" si="99"/>
        <v>515.16945107398567</v>
      </c>
      <c r="D316" s="8">
        <f t="shared" si="100"/>
        <v>0.52024180870889747</v>
      </c>
      <c r="E316" s="36">
        <f t="shared" si="101"/>
        <v>1.5672011010763398E-4</v>
      </c>
      <c r="F316" s="1"/>
      <c r="G316" s="36">
        <f t="shared" si="102"/>
        <v>1.5672011010763398E-4</v>
      </c>
      <c r="H316" s="2">
        <f t="shared" si="103"/>
        <v>1.4126150460338409E-2</v>
      </c>
      <c r="I316" s="1" t="s">
        <v>13</v>
      </c>
      <c r="J316" s="3">
        <v>2.0105599999999999E-4</v>
      </c>
      <c r="K316" s="4">
        <f t="shared" si="104"/>
        <v>0.77948487042233994</v>
      </c>
      <c r="L316" s="1">
        <v>15</v>
      </c>
    </row>
    <row r="317" spans="1:12" x14ac:dyDescent="0.25">
      <c r="A317" s="43" t="s">
        <v>323</v>
      </c>
      <c r="B317" s="47">
        <f>B316+B311</f>
        <v>15.366000000000001</v>
      </c>
      <c r="C317" s="41">
        <f t="shared" si="99"/>
        <v>1320.2291169451073</v>
      </c>
      <c r="D317" s="8">
        <f t="shared" si="100"/>
        <v>1.3332280908307068</v>
      </c>
      <c r="E317" s="36">
        <f t="shared" si="101"/>
        <v>4.0162795395495387E-4</v>
      </c>
      <c r="F317" s="1"/>
      <c r="G317" s="36">
        <f t="shared" si="102"/>
        <v>4.0162795395495387E-4</v>
      </c>
      <c r="H317" s="2">
        <f t="shared" si="103"/>
        <v>2.2613793915594614E-2</v>
      </c>
      <c r="I317" s="1" t="s">
        <v>208</v>
      </c>
      <c r="J317" s="3">
        <v>5.1470300000000004E-4</v>
      </c>
      <c r="K317" s="4">
        <f t="shared" si="104"/>
        <v>0.78031010884909136</v>
      </c>
      <c r="L317" s="1">
        <v>25</v>
      </c>
    </row>
    <row r="318" spans="1:12" x14ac:dyDescent="0.25">
      <c r="A318" s="43" t="s">
        <v>324</v>
      </c>
      <c r="B318" s="47">
        <f>B317+B306</f>
        <v>64.323000000000022</v>
      </c>
      <c r="C318" s="41">
        <f t="shared" si="99"/>
        <v>5526.5584725537001</v>
      </c>
      <c r="D318" s="8">
        <f t="shared" si="100"/>
        <v>5.580972958903005</v>
      </c>
      <c r="E318" s="36">
        <f t="shared" si="101"/>
        <v>1.6812387662530591E-3</v>
      </c>
      <c r="F318" s="1"/>
      <c r="G318" s="36">
        <f t="shared" si="102"/>
        <v>1.6812387662530591E-3</v>
      </c>
      <c r="H318" s="2">
        <f t="shared" si="103"/>
        <v>4.626751360877171E-2</v>
      </c>
      <c r="I318" s="1" t="s">
        <v>16</v>
      </c>
      <c r="J318" s="1">
        <v>2.0427599999999998E-3</v>
      </c>
      <c r="K318" s="4">
        <f t="shared" si="104"/>
        <v>0.82302314821763656</v>
      </c>
      <c r="L318" s="1">
        <v>50</v>
      </c>
    </row>
    <row r="319" spans="1:12" x14ac:dyDescent="0.25">
      <c r="A319" s="43" t="s">
        <v>325</v>
      </c>
      <c r="B319" s="47">
        <f t="shared" ref="B319:B326" si="106">B318+1.874</f>
        <v>66.197000000000017</v>
      </c>
      <c r="C319" s="41">
        <f t="shared" si="99"/>
        <v>5687.5704057279245</v>
      </c>
      <c r="D319" s="8">
        <f t="shared" si="100"/>
        <v>5.7435702153273667</v>
      </c>
      <c r="E319" s="36">
        <f t="shared" si="101"/>
        <v>1.7302203350225229E-3</v>
      </c>
      <c r="F319" s="1"/>
      <c r="G319" s="36">
        <f t="shared" si="102"/>
        <v>1.7302203350225229E-3</v>
      </c>
      <c r="H319" s="2">
        <f t="shared" si="103"/>
        <v>4.6936658649968349E-2</v>
      </c>
      <c r="I319" s="1" t="s">
        <v>16</v>
      </c>
      <c r="J319" s="1">
        <v>2.0427599999999998E-3</v>
      </c>
      <c r="K319" s="4">
        <f t="shared" si="104"/>
        <v>0.84700128014182929</v>
      </c>
      <c r="L319" s="1">
        <v>50</v>
      </c>
    </row>
    <row r="320" spans="1:12" x14ac:dyDescent="0.25">
      <c r="A320" s="43" t="s">
        <v>326</v>
      </c>
      <c r="B320" s="47">
        <f t="shared" si="106"/>
        <v>68.071000000000012</v>
      </c>
      <c r="C320" s="41">
        <f t="shared" si="99"/>
        <v>5848.582338902148</v>
      </c>
      <c r="D320" s="8">
        <f t="shared" si="100"/>
        <v>5.9061674717517274</v>
      </c>
      <c r="E320" s="36">
        <f t="shared" si="101"/>
        <v>1.7792019037919866E-3</v>
      </c>
      <c r="F320" s="1"/>
      <c r="G320" s="36">
        <f t="shared" si="102"/>
        <v>1.7792019037919866E-3</v>
      </c>
      <c r="H320" s="2">
        <f t="shared" si="103"/>
        <v>4.7596397289179575E-2</v>
      </c>
      <c r="I320" s="1" t="s">
        <v>16</v>
      </c>
      <c r="J320" s="1">
        <v>2.0427599999999998E-3</v>
      </c>
      <c r="K320" s="4">
        <f t="shared" si="104"/>
        <v>0.87097941206602181</v>
      </c>
      <c r="L320" s="1">
        <v>50</v>
      </c>
    </row>
    <row r="321" spans="1:12" x14ac:dyDescent="0.25">
      <c r="A321" s="43" t="s">
        <v>327</v>
      </c>
      <c r="B321" s="47">
        <f t="shared" si="106"/>
        <v>69.945000000000007</v>
      </c>
      <c r="C321" s="41">
        <f t="shared" si="99"/>
        <v>6009.5942720763715</v>
      </c>
      <c r="D321" s="8">
        <f t="shared" si="100"/>
        <v>6.0687647281760881</v>
      </c>
      <c r="E321" s="36">
        <f t="shared" si="101"/>
        <v>1.8281834725614502E-3</v>
      </c>
      <c r="F321" s="1"/>
      <c r="G321" s="36">
        <f t="shared" si="102"/>
        <v>1.8281834725614502E-3</v>
      </c>
      <c r="H321" s="2">
        <f t="shared" si="103"/>
        <v>4.8247115401806082E-2</v>
      </c>
      <c r="I321" s="1" t="s">
        <v>16</v>
      </c>
      <c r="J321" s="1">
        <v>2.0427599999999998E-3</v>
      </c>
      <c r="K321" s="4">
        <f t="shared" si="104"/>
        <v>0.89495754399021443</v>
      </c>
      <c r="L321" s="1">
        <v>50</v>
      </c>
    </row>
    <row r="322" spans="1:12" x14ac:dyDescent="0.25">
      <c r="A322" s="43" t="s">
        <v>328</v>
      </c>
      <c r="B322" s="47">
        <f t="shared" si="106"/>
        <v>71.819000000000003</v>
      </c>
      <c r="C322" s="41">
        <f t="shared" si="99"/>
        <v>6170.6062052505958</v>
      </c>
      <c r="D322" s="8">
        <f t="shared" si="100"/>
        <v>6.2313619846004507</v>
      </c>
      <c r="E322" s="36">
        <f t="shared" si="101"/>
        <v>1.8771650413309145E-3</v>
      </c>
      <c r="F322" s="1"/>
      <c r="G322" s="36">
        <f t="shared" si="102"/>
        <v>1.8771650413309145E-3</v>
      </c>
      <c r="H322" s="2">
        <f t="shared" si="103"/>
        <v>4.8889173180582293E-2</v>
      </c>
      <c r="I322" s="1" t="s">
        <v>16</v>
      </c>
      <c r="J322" s="1">
        <v>2.0427599999999998E-3</v>
      </c>
      <c r="K322" s="4">
        <f t="shared" si="104"/>
        <v>0.91893567591440728</v>
      </c>
      <c r="L322" s="1">
        <v>50</v>
      </c>
    </row>
    <row r="323" spans="1:12" x14ac:dyDescent="0.25">
      <c r="A323" s="43" t="s">
        <v>329</v>
      </c>
      <c r="B323" s="47">
        <f t="shared" si="106"/>
        <v>73.692999999999998</v>
      </c>
      <c r="C323" s="41">
        <f t="shared" si="99"/>
        <v>6331.6181384248193</v>
      </c>
      <c r="D323" s="8">
        <f t="shared" si="100"/>
        <v>6.3939592410248114</v>
      </c>
      <c r="E323" s="36">
        <f t="shared" si="101"/>
        <v>1.9261466101003781E-3</v>
      </c>
      <c r="F323" s="1"/>
      <c r="G323" s="36">
        <f t="shared" si="102"/>
        <v>1.9261466101003781E-3</v>
      </c>
      <c r="H323" s="2">
        <f t="shared" si="103"/>
        <v>4.9522907466815189E-2</v>
      </c>
      <c r="I323" s="1" t="s">
        <v>16</v>
      </c>
      <c r="J323" s="1">
        <v>2.0427599999999998E-3</v>
      </c>
      <c r="K323" s="4">
        <f t="shared" si="104"/>
        <v>0.9429138078385999</v>
      </c>
      <c r="L323" s="1">
        <v>50</v>
      </c>
    </row>
    <row r="324" spans="1:12" x14ac:dyDescent="0.25">
      <c r="A324" s="43" t="s">
        <v>330</v>
      </c>
      <c r="B324" s="47">
        <f t="shared" si="106"/>
        <v>75.566999999999993</v>
      </c>
      <c r="C324" s="41">
        <f t="shared" si="99"/>
        <v>6492.6300715990437</v>
      </c>
      <c r="D324" s="8">
        <f t="shared" si="100"/>
        <v>6.5565564974491739</v>
      </c>
      <c r="E324" s="36">
        <f t="shared" si="101"/>
        <v>1.9751281788698422E-3</v>
      </c>
      <c r="F324" s="1"/>
      <c r="G324" s="36">
        <f t="shared" si="102"/>
        <v>1.9751281788698422E-3</v>
      </c>
      <c r="H324" s="2">
        <f t="shared" si="103"/>
        <v>5.0148633816411319E-2</v>
      </c>
      <c r="I324" s="1" t="s">
        <v>16</v>
      </c>
      <c r="J324" s="1">
        <v>2.0427599999999998E-3</v>
      </c>
      <c r="K324" s="4">
        <f t="shared" si="104"/>
        <v>0.96689193976279264</v>
      </c>
      <c r="L324" s="1">
        <v>50</v>
      </c>
    </row>
    <row r="325" spans="1:12" x14ac:dyDescent="0.25">
      <c r="A325" s="43" t="s">
        <v>331</v>
      </c>
      <c r="B325" s="47">
        <f t="shared" si="106"/>
        <v>77.440999999999988</v>
      </c>
      <c r="C325" s="41">
        <f t="shared" si="99"/>
        <v>6653.6420047732672</v>
      </c>
      <c r="D325" s="8">
        <f t="shared" si="100"/>
        <v>6.7191537538735346</v>
      </c>
      <c r="E325" s="36">
        <f t="shared" si="101"/>
        <v>2.024109747639306E-3</v>
      </c>
      <c r="F325" s="1"/>
      <c r="G325" s="36">
        <f t="shared" si="102"/>
        <v>2.024109747639306E-3</v>
      </c>
      <c r="H325" s="2">
        <f t="shared" si="103"/>
        <v>5.0766648336661793E-2</v>
      </c>
      <c r="I325" s="1" t="s">
        <v>16</v>
      </c>
      <c r="J325" s="1">
        <v>2.0427599999999998E-3</v>
      </c>
      <c r="K325" s="4">
        <f t="shared" si="104"/>
        <v>0.99087007168698538</v>
      </c>
      <c r="L325" s="1">
        <v>50</v>
      </c>
    </row>
    <row r="326" spans="1:12" x14ac:dyDescent="0.25">
      <c r="A326" s="43" t="s">
        <v>332</v>
      </c>
      <c r="B326" s="47">
        <f t="shared" si="106"/>
        <v>79.314999999999984</v>
      </c>
      <c r="C326" s="41">
        <f t="shared" si="99"/>
        <v>6814.6539379474916</v>
      </c>
      <c r="D326" s="8">
        <f t="shared" si="100"/>
        <v>6.8817510102978972</v>
      </c>
      <c r="E326" s="36">
        <f t="shared" si="101"/>
        <v>2.0730913164087698E-3</v>
      </c>
      <c r="F326" s="1"/>
      <c r="G326" s="36">
        <f t="shared" si="102"/>
        <v>2.0730913164087698E-3</v>
      </c>
      <c r="H326" s="2">
        <f t="shared" si="103"/>
        <v>5.1377229324128193E-2</v>
      </c>
      <c r="I326" s="1" t="s">
        <v>16</v>
      </c>
      <c r="J326" s="1">
        <v>2.0427599999999998E-3</v>
      </c>
      <c r="K326" s="4">
        <f t="shared" si="104"/>
        <v>1.0148482036111781</v>
      </c>
      <c r="L326" s="1">
        <v>50</v>
      </c>
    </row>
    <row r="327" spans="1:12" x14ac:dyDescent="0.25">
      <c r="A327" s="43" t="s">
        <v>333</v>
      </c>
      <c r="B327" s="47">
        <f>B326+1.499</f>
        <v>80.813999999999979</v>
      </c>
      <c r="C327" s="41">
        <f t="shared" si="99"/>
        <v>6943.4463007159875</v>
      </c>
      <c r="D327" s="8">
        <f t="shared" si="100"/>
        <v>7.0118114624751202</v>
      </c>
      <c r="E327" s="36">
        <f t="shared" si="101"/>
        <v>2.1122713439356779E-3</v>
      </c>
      <c r="F327" s="1"/>
      <c r="G327" s="36">
        <f t="shared" si="102"/>
        <v>2.1122713439356779E-3</v>
      </c>
      <c r="H327" s="2">
        <f t="shared" si="103"/>
        <v>5.1860454343662356E-2</v>
      </c>
      <c r="I327" s="1" t="s">
        <v>16</v>
      </c>
      <c r="J327" s="1">
        <v>2.0427599999999998E-3</v>
      </c>
      <c r="K327" s="4">
        <f t="shared" si="104"/>
        <v>1.0340281501183095</v>
      </c>
      <c r="L327" s="1">
        <v>50</v>
      </c>
    </row>
    <row r="328" spans="1:12" x14ac:dyDescent="0.25">
      <c r="A328" s="43" t="s">
        <v>334</v>
      </c>
      <c r="B328" s="47">
        <v>1.1850000000000001</v>
      </c>
      <c r="C328" s="41">
        <f t="shared" si="99"/>
        <v>101.81384248210023</v>
      </c>
      <c r="D328" s="8">
        <f t="shared" si="100"/>
        <v>0.10281630142095453</v>
      </c>
      <c r="E328" s="36">
        <f t="shared" si="101"/>
        <v>3.0972870326475352E-5</v>
      </c>
      <c r="F328" s="1"/>
      <c r="G328" s="36">
        <f t="shared" si="102"/>
        <v>3.0972870326475352E-5</v>
      </c>
      <c r="H328" s="2">
        <f t="shared" si="103"/>
        <v>6.2798922293960356E-3</v>
      </c>
      <c r="I328" s="1" t="s">
        <v>13</v>
      </c>
      <c r="J328" s="3">
        <v>2.0105599999999999E-4</v>
      </c>
      <c r="K328" s="4">
        <f t="shared" si="104"/>
        <v>0.15405096255011216</v>
      </c>
      <c r="L328" s="1">
        <v>15</v>
      </c>
    </row>
    <row r="329" spans="1:12" x14ac:dyDescent="0.25">
      <c r="A329" s="43" t="s">
        <v>335</v>
      </c>
      <c r="B329" s="47">
        <f>B328+1.185</f>
        <v>2.37</v>
      </c>
      <c r="C329" s="41">
        <f t="shared" si="99"/>
        <v>203.62768496420045</v>
      </c>
      <c r="D329" s="8">
        <f t="shared" si="100"/>
        <v>0.20563260284190907</v>
      </c>
      <c r="E329" s="36">
        <f t="shared" si="101"/>
        <v>6.1945740652950704E-5</v>
      </c>
      <c r="F329" s="1"/>
      <c r="G329" s="36">
        <f t="shared" si="102"/>
        <v>6.1945740652950704E-5</v>
      </c>
      <c r="H329" s="2">
        <f t="shared" si="103"/>
        <v>8.881108761053285E-3</v>
      </c>
      <c r="I329" s="1" t="s">
        <v>13</v>
      </c>
      <c r="J329" s="3">
        <v>2.0105599999999999E-4</v>
      </c>
      <c r="K329" s="4">
        <f t="shared" si="104"/>
        <v>0.30810192510022433</v>
      </c>
      <c r="L329" s="1">
        <v>15</v>
      </c>
    </row>
    <row r="330" spans="1:12" x14ac:dyDescent="0.25">
      <c r="A330" s="43" t="s">
        <v>336</v>
      </c>
      <c r="B330" s="47">
        <f>B329+1.185</f>
        <v>3.5550000000000002</v>
      </c>
      <c r="C330" s="41">
        <f t="shared" si="99"/>
        <v>305.44152744630071</v>
      </c>
      <c r="D330" s="8">
        <f t="shared" si="100"/>
        <v>0.30844890426286364</v>
      </c>
      <c r="E330" s="36">
        <f t="shared" si="101"/>
        <v>9.2918610979426076E-5</v>
      </c>
      <c r="F330" s="1"/>
      <c r="G330" s="36">
        <f t="shared" si="102"/>
        <v>9.2918610979426076E-5</v>
      </c>
      <c r="H330" s="2">
        <f t="shared" si="103"/>
        <v>1.0877092407370921E-2</v>
      </c>
      <c r="I330" s="1" t="s">
        <v>13</v>
      </c>
      <c r="J330" s="3">
        <v>2.0105599999999999E-4</v>
      </c>
      <c r="K330" s="4">
        <f t="shared" si="104"/>
        <v>0.46215288765033663</v>
      </c>
      <c r="L330" s="1">
        <v>15</v>
      </c>
    </row>
    <row r="331" spans="1:12" x14ac:dyDescent="0.25">
      <c r="A331" s="43" t="s">
        <v>337</v>
      </c>
      <c r="B331" s="47">
        <f>B330+1.185</f>
        <v>4.74</v>
      </c>
      <c r="C331" s="41">
        <f t="shared" si="99"/>
        <v>407.25536992840091</v>
      </c>
      <c r="D331" s="8">
        <f t="shared" si="100"/>
        <v>0.41126520568381814</v>
      </c>
      <c r="E331" s="36">
        <f t="shared" si="101"/>
        <v>1.2389148130590141E-4</v>
      </c>
      <c r="F331" s="1"/>
      <c r="G331" s="36">
        <f t="shared" si="102"/>
        <v>1.2389148130590141E-4</v>
      </c>
      <c r="H331" s="2">
        <f t="shared" si="103"/>
        <v>1.2559784458792071E-2</v>
      </c>
      <c r="I331" s="1" t="s">
        <v>13</v>
      </c>
      <c r="J331" s="3">
        <v>2.0105599999999999E-4</v>
      </c>
      <c r="K331" s="4">
        <f t="shared" si="104"/>
        <v>0.61620385020044866</v>
      </c>
      <c r="L331" s="1">
        <v>15</v>
      </c>
    </row>
    <row r="332" spans="1:12" x14ac:dyDescent="0.25">
      <c r="A332" s="43" t="s">
        <v>338</v>
      </c>
      <c r="B332" s="47">
        <f>B331+B327</f>
        <v>85.553999999999974</v>
      </c>
      <c r="C332" s="41">
        <f t="shared" si="99"/>
        <v>7350.7016706443883</v>
      </c>
      <c r="D332" s="8">
        <f t="shared" si="100"/>
        <v>7.4230766681589389</v>
      </c>
      <c r="E332" s="36">
        <f t="shared" si="101"/>
        <v>2.2361628252415794E-3</v>
      </c>
      <c r="F332" s="1"/>
      <c r="G332" s="36">
        <f t="shared" si="102"/>
        <v>2.2361628252415794E-3</v>
      </c>
      <c r="H332" s="2">
        <f t="shared" si="103"/>
        <v>5.3359674946371276E-2</v>
      </c>
      <c r="I332" s="1" t="s">
        <v>16</v>
      </c>
      <c r="J332" s="1">
        <v>2.0427599999999998E-3</v>
      </c>
      <c r="K332" s="4">
        <f t="shared" si="104"/>
        <v>1.0946772137899605</v>
      </c>
      <c r="L332" s="1">
        <v>50</v>
      </c>
    </row>
    <row r="333" spans="1:12" x14ac:dyDescent="0.25">
      <c r="A333" s="43" t="s">
        <v>339</v>
      </c>
      <c r="B333" s="47">
        <f>B332+1.499</f>
        <v>87.052999999999969</v>
      </c>
      <c r="C333" s="41">
        <f t="shared" si="99"/>
        <v>7479.4940334128833</v>
      </c>
      <c r="D333" s="8">
        <f t="shared" si="100"/>
        <v>7.553137120336161</v>
      </c>
      <c r="E333" s="36">
        <f t="shared" si="101"/>
        <v>2.2753428527684874E-3</v>
      </c>
      <c r="F333" s="1"/>
      <c r="G333" s="36">
        <f t="shared" si="102"/>
        <v>2.2753428527684874E-3</v>
      </c>
      <c r="H333" s="2">
        <f t="shared" si="103"/>
        <v>5.3825105128456847E-2</v>
      </c>
      <c r="I333" s="1" t="s">
        <v>220</v>
      </c>
      <c r="J333" s="3">
        <v>4.0827010000000002E-3</v>
      </c>
      <c r="K333" s="4">
        <f t="shared" si="104"/>
        <v>0.55731312500437513</v>
      </c>
      <c r="L333" s="1">
        <v>65</v>
      </c>
    </row>
    <row r="334" spans="1:12" x14ac:dyDescent="0.25">
      <c r="A334" s="43" t="s">
        <v>340</v>
      </c>
      <c r="B334" s="47">
        <f>B333+1.499</f>
        <v>88.551999999999964</v>
      </c>
      <c r="C334" s="41">
        <f t="shared" si="99"/>
        <v>7608.28639618138</v>
      </c>
      <c r="D334" s="8">
        <f t="shared" si="100"/>
        <v>7.6831975725133859</v>
      </c>
      <c r="E334" s="36">
        <f t="shared" si="101"/>
        <v>2.3145228802953963E-3</v>
      </c>
      <c r="F334" s="1"/>
      <c r="G334" s="36">
        <f t="shared" si="102"/>
        <v>2.3145228802953963E-3</v>
      </c>
      <c r="H334" s="2">
        <f t="shared" si="103"/>
        <v>5.4286545053046635E-2</v>
      </c>
      <c r="I334" s="1" t="s">
        <v>220</v>
      </c>
      <c r="J334" s="3">
        <v>4.0827010000000002E-3</v>
      </c>
      <c r="K334" s="4">
        <f t="shared" si="104"/>
        <v>0.56690971988774008</v>
      </c>
      <c r="L334" s="1">
        <v>65</v>
      </c>
    </row>
    <row r="335" spans="1:12" x14ac:dyDescent="0.25">
      <c r="A335" s="43" t="s">
        <v>341</v>
      </c>
      <c r="B335" s="47">
        <f>B334+1.499</f>
        <v>90.050999999999959</v>
      </c>
      <c r="C335" s="41">
        <f t="shared" si="99"/>
        <v>7737.0787589498759</v>
      </c>
      <c r="D335" s="8">
        <f t="shared" si="100"/>
        <v>7.8132580246906098</v>
      </c>
      <c r="E335" s="36">
        <f t="shared" si="101"/>
        <v>2.3537029078223048E-3</v>
      </c>
      <c r="F335" s="1"/>
      <c r="G335" s="36">
        <f t="shared" si="102"/>
        <v>2.3537029078223048E-3</v>
      </c>
      <c r="H335" s="2">
        <f t="shared" si="103"/>
        <v>5.4744095622299684E-2</v>
      </c>
      <c r="I335" s="1" t="s">
        <v>220</v>
      </c>
      <c r="J335" s="3">
        <v>4.0827010000000002E-3</v>
      </c>
      <c r="K335" s="4">
        <f t="shared" si="104"/>
        <v>0.57650631477110492</v>
      </c>
      <c r="L335" s="1">
        <v>65</v>
      </c>
    </row>
    <row r="336" spans="1:12" x14ac:dyDescent="0.25">
      <c r="A336" s="43" t="s">
        <v>342</v>
      </c>
      <c r="B336" s="47">
        <f>B335+B275</f>
        <v>155.73099999999994</v>
      </c>
      <c r="C336" s="41">
        <f t="shared" si="99"/>
        <v>13380.2291169451</v>
      </c>
      <c r="D336" s="8">
        <f t="shared" si="100"/>
        <v>13.511970832562586</v>
      </c>
      <c r="E336" s="36">
        <f t="shared" si="101"/>
        <v>4.0704101846517566E-3</v>
      </c>
      <c r="F336" s="1"/>
      <c r="G336" s="36">
        <f t="shared" si="102"/>
        <v>4.0704101846517566E-3</v>
      </c>
      <c r="H336" s="2">
        <f t="shared" si="103"/>
        <v>7.1991388812971541E-2</v>
      </c>
      <c r="I336" s="1" t="s">
        <v>220</v>
      </c>
      <c r="J336" s="3">
        <v>4.0827010000000002E-3</v>
      </c>
      <c r="K336" s="4">
        <f t="shared" si="104"/>
        <v>0.99698953821300074</v>
      </c>
      <c r="L336" s="1">
        <v>65</v>
      </c>
    </row>
    <row r="337" spans="1:12" x14ac:dyDescent="0.25">
      <c r="A337" s="43" t="s">
        <v>343</v>
      </c>
      <c r="B337" s="47">
        <f>B336+1.053</f>
        <v>156.78399999999993</v>
      </c>
      <c r="C337" s="41">
        <f t="shared" si="99"/>
        <v>13470.701670644385</v>
      </c>
      <c r="D337" s="8">
        <f t="shared" si="100"/>
        <v>13.603334178888549</v>
      </c>
      <c r="E337" s="36">
        <f t="shared" si="101"/>
        <v>4.0979329124608528E-3</v>
      </c>
      <c r="F337" s="1"/>
      <c r="G337" s="36">
        <f t="shared" si="102"/>
        <v>4.0979329124608528E-3</v>
      </c>
      <c r="H337" s="2">
        <f t="shared" si="103"/>
        <v>7.2234369397017342E-2</v>
      </c>
      <c r="I337" s="1" t="s">
        <v>220</v>
      </c>
      <c r="J337" s="3">
        <v>4.0827010000000002E-3</v>
      </c>
      <c r="K337" s="4">
        <f t="shared" si="104"/>
        <v>1.0037308420236635</v>
      </c>
      <c r="L337" s="1">
        <v>65</v>
      </c>
    </row>
    <row r="338" spans="1:12" x14ac:dyDescent="0.25">
      <c r="A338" s="43" t="s">
        <v>344</v>
      </c>
      <c r="B338" s="47">
        <v>157.654</v>
      </c>
      <c r="C338" s="41">
        <f t="shared" si="99"/>
        <v>13545.451073985678</v>
      </c>
      <c r="D338" s="8">
        <f t="shared" si="100"/>
        <v>13.678819564741913</v>
      </c>
      <c r="E338" s="36">
        <f t="shared" si="101"/>
        <v>4.1206724881435834E-3</v>
      </c>
      <c r="F338" s="1"/>
      <c r="G338" s="36">
        <f t="shared" si="102"/>
        <v>4.1206724881435834E-3</v>
      </c>
      <c r="H338" s="2">
        <f t="shared" si="103"/>
        <v>7.2434507681735802E-2</v>
      </c>
      <c r="I338" s="1" t="s">
        <v>220</v>
      </c>
      <c r="J338" s="3">
        <v>4.0827010000000002E-3</v>
      </c>
      <c r="K338" s="4">
        <f t="shared" si="104"/>
        <v>1.0093005802148096</v>
      </c>
      <c r="L338" s="1">
        <v>65</v>
      </c>
    </row>
    <row r="339" spans="1:12" x14ac:dyDescent="0.25">
      <c r="A339" s="3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</row>
    <row r="340" spans="1:12" x14ac:dyDescent="0.25">
      <c r="A340" s="48" t="s">
        <v>345</v>
      </c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3" t="s">
        <v>346</v>
      </c>
      <c r="B341" s="4">
        <v>0.30299999999999999</v>
      </c>
      <c r="C341" s="41">
        <f>B341/(4.19*10)*3600</f>
        <v>26.03341288782816</v>
      </c>
      <c r="D341" s="32">
        <f>(C341/0.99025)/1000</f>
        <v>2.6289737831687109E-2</v>
      </c>
      <c r="E341" s="2">
        <f>(D341/0.9221)/3600</f>
        <v>7.9196453239848381E-6</v>
      </c>
      <c r="F341" s="1">
        <v>1</v>
      </c>
      <c r="G341" s="2">
        <f>E341/$F$3</f>
        <v>7.9196453239848381E-6</v>
      </c>
      <c r="H341" s="1">
        <f>SQRT((G341*4)/3.1415)</f>
        <v>3.1755161795879042E-3</v>
      </c>
      <c r="I341" s="1" t="s">
        <v>13</v>
      </c>
      <c r="J341" s="3">
        <v>2.0105599999999999E-4</v>
      </c>
      <c r="K341" s="4">
        <f>E341/J341</f>
        <v>3.9390246120408437E-2</v>
      </c>
      <c r="L341" s="1">
        <v>15</v>
      </c>
    </row>
    <row r="342" spans="1:12" x14ac:dyDescent="0.25">
      <c r="A342" s="43" t="s">
        <v>347</v>
      </c>
      <c r="B342" s="4">
        <f>B341+0.527</f>
        <v>0.83000000000000007</v>
      </c>
      <c r="C342" s="41">
        <f t="shared" ref="C342:C378" si="107">B342/(4.19*10)*3600</f>
        <v>71.312649164677808</v>
      </c>
      <c r="D342" s="32">
        <f t="shared" ref="D342:D378" si="108">(C342/0.99025)/1000</f>
        <v>7.201479340033104E-2</v>
      </c>
      <c r="E342" s="2">
        <f t="shared" ref="E342:E378" si="109">(D342/0.9221)/3600</f>
        <v>2.1694077950189492E-5</v>
      </c>
      <c r="F342" s="1"/>
      <c r="G342" s="2">
        <f t="shared" ref="G342:G378" si="110">E342/$F$3</f>
        <v>2.1694077950189492E-5</v>
      </c>
      <c r="H342" s="1">
        <f t="shared" ref="H342:H378" si="111">SQRT((G342*4)/3.1415)</f>
        <v>5.2557180853763227E-3</v>
      </c>
      <c r="I342" s="1" t="s">
        <v>13</v>
      </c>
      <c r="J342" s="3">
        <v>2.0105599999999999E-4</v>
      </c>
      <c r="K342" s="4">
        <f t="shared" ref="K342:K378" si="112">E342/J342</f>
        <v>0.10790067419121784</v>
      </c>
      <c r="L342" s="1">
        <v>15</v>
      </c>
    </row>
    <row r="343" spans="1:12" x14ac:dyDescent="0.25">
      <c r="A343" s="43" t="s">
        <v>348</v>
      </c>
      <c r="B343" s="4">
        <v>0.92100000000000004</v>
      </c>
      <c r="C343" s="41">
        <f t="shared" si="107"/>
        <v>79.131264916467771</v>
      </c>
      <c r="D343" s="32">
        <f t="shared" si="108"/>
        <v>7.9910391230969727E-2</v>
      </c>
      <c r="E343" s="2">
        <f t="shared" si="109"/>
        <v>2.407258529171629E-5</v>
      </c>
      <c r="F343" s="1"/>
      <c r="G343" s="2">
        <f t="shared" si="110"/>
        <v>2.407258529171629E-5</v>
      </c>
      <c r="H343" s="1">
        <f t="shared" si="111"/>
        <v>5.5363409862284911E-3</v>
      </c>
      <c r="I343" s="1" t="s">
        <v>13</v>
      </c>
      <c r="J343" s="3">
        <v>2.0105599999999999E-4</v>
      </c>
      <c r="K343" s="4">
        <f t="shared" si="112"/>
        <v>0.11973074810856821</v>
      </c>
      <c r="L343" s="1">
        <v>15</v>
      </c>
    </row>
    <row r="344" spans="1:12" x14ac:dyDescent="0.25">
      <c r="A344" s="43" t="s">
        <v>349</v>
      </c>
      <c r="B344" s="4">
        <f>B343+B342</f>
        <v>1.7510000000000001</v>
      </c>
      <c r="C344" s="41">
        <f t="shared" si="107"/>
        <v>150.44391408114558</v>
      </c>
      <c r="D344" s="32">
        <f t="shared" si="108"/>
        <v>0.15192518463130075</v>
      </c>
      <c r="E344" s="2">
        <f t="shared" si="109"/>
        <v>4.5766663241905782E-5</v>
      </c>
      <c r="F344" s="1"/>
      <c r="G344" s="2">
        <f t="shared" si="110"/>
        <v>4.5766663241905782E-5</v>
      </c>
      <c r="H344" s="1">
        <f t="shared" si="111"/>
        <v>7.6337175811491235E-3</v>
      </c>
      <c r="I344" s="1" t="s">
        <v>13</v>
      </c>
      <c r="J344" s="3">
        <v>2.0105599999999999E-4</v>
      </c>
      <c r="K344" s="4">
        <f t="shared" si="112"/>
        <v>0.22763142229978606</v>
      </c>
      <c r="L344" s="1">
        <v>15</v>
      </c>
    </row>
    <row r="345" spans="1:12" x14ac:dyDescent="0.25">
      <c r="A345" s="43" t="s">
        <v>350</v>
      </c>
      <c r="B345" s="4">
        <f>B344+0.171</f>
        <v>1.9220000000000002</v>
      </c>
      <c r="C345" s="41">
        <f t="shared" si="107"/>
        <v>165.13603818615752</v>
      </c>
      <c r="D345" s="32">
        <f t="shared" si="108"/>
        <v>0.16676196736799548</v>
      </c>
      <c r="E345" s="2">
        <f t="shared" si="109"/>
        <v>5.0236166048511094E-5</v>
      </c>
      <c r="F345" s="1"/>
      <c r="G345" s="2">
        <f t="shared" si="110"/>
        <v>5.0236166048511094E-5</v>
      </c>
      <c r="H345" s="1">
        <f t="shared" si="111"/>
        <v>7.9977846724610044E-3</v>
      </c>
      <c r="I345" s="1" t="s">
        <v>13</v>
      </c>
      <c r="J345" s="3">
        <v>2.0105599999999999E-4</v>
      </c>
      <c r="K345" s="4">
        <f t="shared" si="112"/>
        <v>0.24986156119942252</v>
      </c>
      <c r="L345" s="1">
        <v>15</v>
      </c>
    </row>
    <row r="346" spans="1:12" x14ac:dyDescent="0.25">
      <c r="A346" s="43" t="s">
        <v>351</v>
      </c>
      <c r="B346" s="4">
        <f>B345+0.658</f>
        <v>2.58</v>
      </c>
      <c r="C346" s="41">
        <f t="shared" si="107"/>
        <v>221.6706443914081</v>
      </c>
      <c r="D346" s="32">
        <f t="shared" si="108"/>
        <v>0.2238532132203061</v>
      </c>
      <c r="E346" s="2">
        <f t="shared" si="109"/>
        <v>6.7434603748781796E-5</v>
      </c>
      <c r="F346" s="1"/>
      <c r="G346" s="2">
        <f t="shared" si="110"/>
        <v>6.7434603748781796E-5</v>
      </c>
      <c r="H346" s="1">
        <f t="shared" si="111"/>
        <v>9.2662255796928279E-3</v>
      </c>
      <c r="I346" s="1" t="s">
        <v>13</v>
      </c>
      <c r="J346" s="3">
        <v>2.0105599999999999E-4</v>
      </c>
      <c r="K346" s="4">
        <f t="shared" si="112"/>
        <v>0.33540209567872531</v>
      </c>
      <c r="L346" s="1">
        <v>15</v>
      </c>
    </row>
    <row r="347" spans="1:12" x14ac:dyDescent="0.25">
      <c r="A347" s="43" t="s">
        <v>352</v>
      </c>
      <c r="B347" s="4">
        <v>1.0529999999999999</v>
      </c>
      <c r="C347" s="41">
        <f t="shared" si="107"/>
        <v>90.472553699283992</v>
      </c>
      <c r="D347" s="32">
        <f t="shared" si="108"/>
        <v>9.136334632596213E-2</v>
      </c>
      <c r="E347" s="2">
        <f t="shared" si="109"/>
        <v>2.7522727809095819E-5</v>
      </c>
      <c r="F347" s="1"/>
      <c r="G347" s="2">
        <f t="shared" si="110"/>
        <v>2.7522727809095819E-5</v>
      </c>
      <c r="H347" s="1">
        <f t="shared" si="111"/>
        <v>5.9198022740891516E-3</v>
      </c>
      <c r="I347" s="1" t="s">
        <v>13</v>
      </c>
      <c r="J347" s="3">
        <v>2.0105599999999999E-4</v>
      </c>
      <c r="K347" s="4">
        <f t="shared" si="112"/>
        <v>0.13689085532934017</v>
      </c>
      <c r="L347" s="1">
        <v>15</v>
      </c>
    </row>
    <row r="348" spans="1:12" x14ac:dyDescent="0.25">
      <c r="A348" s="43" t="s">
        <v>353</v>
      </c>
      <c r="B348" s="4">
        <f>B347+0.658</f>
        <v>1.7109999999999999</v>
      </c>
      <c r="C348" s="41">
        <f t="shared" si="107"/>
        <v>147.00715990453457</v>
      </c>
      <c r="D348" s="32">
        <f t="shared" si="108"/>
        <v>0.14845459217827275</v>
      </c>
      <c r="E348" s="2">
        <f t="shared" si="109"/>
        <v>4.4721165509366528E-5</v>
      </c>
      <c r="F348" s="1"/>
      <c r="G348" s="2">
        <f t="shared" si="110"/>
        <v>4.4721165509366528E-5</v>
      </c>
      <c r="H348" s="1">
        <f t="shared" si="111"/>
        <v>7.5460211894091984E-3</v>
      </c>
      <c r="I348" s="1" t="s">
        <v>13</v>
      </c>
      <c r="J348" s="3">
        <v>2.0105599999999999E-4</v>
      </c>
      <c r="K348" s="4">
        <f t="shared" si="112"/>
        <v>0.22243138980864302</v>
      </c>
      <c r="L348" s="1">
        <v>15</v>
      </c>
    </row>
    <row r="349" spans="1:12" x14ac:dyDescent="0.25">
      <c r="A349" s="43" t="s">
        <v>354</v>
      </c>
      <c r="B349" s="4">
        <f>B348+B346</f>
        <v>4.2910000000000004</v>
      </c>
      <c r="C349" s="41">
        <f t="shared" si="107"/>
        <v>368.67780429594274</v>
      </c>
      <c r="D349" s="32">
        <f t="shared" si="108"/>
        <v>0.37230780539857894</v>
      </c>
      <c r="E349" s="2">
        <f t="shared" si="109"/>
        <v>1.1215576925814834E-4</v>
      </c>
      <c r="F349" s="1"/>
      <c r="G349" s="2">
        <f t="shared" si="110"/>
        <v>1.1215576925814834E-4</v>
      </c>
      <c r="H349" s="1">
        <f t="shared" si="111"/>
        <v>1.1950120178674618E-2</v>
      </c>
      <c r="I349" s="1" t="s">
        <v>13</v>
      </c>
      <c r="J349" s="3">
        <v>2.0105599999999999E-4</v>
      </c>
      <c r="K349" s="4">
        <f t="shared" si="112"/>
        <v>0.55783348548736844</v>
      </c>
      <c r="L349" s="1">
        <v>15</v>
      </c>
    </row>
    <row r="350" spans="1:12" x14ac:dyDescent="0.25">
      <c r="A350" s="43" t="s">
        <v>355</v>
      </c>
      <c r="B350" s="4">
        <f>B349+0.171</f>
        <v>4.4620000000000006</v>
      </c>
      <c r="C350" s="41">
        <f t="shared" si="107"/>
        <v>383.36992840095468</v>
      </c>
      <c r="D350" s="32">
        <f t="shared" si="108"/>
        <v>0.38714458813527364</v>
      </c>
      <c r="E350" s="2">
        <f t="shared" si="109"/>
        <v>1.1662527206475365E-4</v>
      </c>
      <c r="F350" s="1"/>
      <c r="G350" s="2">
        <f t="shared" si="110"/>
        <v>1.1662527206475365E-4</v>
      </c>
      <c r="H350" s="1">
        <f t="shared" si="111"/>
        <v>1.2185905294358448E-2</v>
      </c>
      <c r="I350" s="1" t="s">
        <v>13</v>
      </c>
      <c r="J350" s="3">
        <v>2.0105599999999999E-4</v>
      </c>
      <c r="K350" s="4">
        <f t="shared" si="112"/>
        <v>0.58006362438700487</v>
      </c>
      <c r="L350" s="1">
        <v>15</v>
      </c>
    </row>
    <row r="351" spans="1:12" x14ac:dyDescent="0.25">
      <c r="A351" s="43" t="s">
        <v>356</v>
      </c>
      <c r="B351" s="4">
        <f>B350+1.499</f>
        <v>5.9610000000000003</v>
      </c>
      <c r="C351" s="41">
        <f t="shared" si="107"/>
        <v>512.16229116945101</v>
      </c>
      <c r="D351" s="32">
        <f t="shared" si="108"/>
        <v>0.51720504031249792</v>
      </c>
      <c r="E351" s="2">
        <f t="shared" si="109"/>
        <v>1.5580529959166212E-4</v>
      </c>
      <c r="F351" s="1"/>
      <c r="G351" s="2">
        <f t="shared" si="110"/>
        <v>1.5580529959166212E-4</v>
      </c>
      <c r="H351" s="1">
        <f t="shared" si="111"/>
        <v>1.408486136069869E-2</v>
      </c>
      <c r="I351" s="1" t="s">
        <v>13</v>
      </c>
      <c r="J351" s="3">
        <v>2.0105599999999999E-4</v>
      </c>
      <c r="K351" s="4">
        <f t="shared" si="112"/>
        <v>0.77493484199258977</v>
      </c>
      <c r="L351" s="1">
        <v>15</v>
      </c>
    </row>
    <row r="352" spans="1:12" x14ac:dyDescent="0.25">
      <c r="A352" s="43" t="s">
        <v>357</v>
      </c>
      <c r="B352" s="4">
        <f>B351+1.499</f>
        <v>7.4600000000000009</v>
      </c>
      <c r="C352" s="41">
        <f t="shared" si="107"/>
        <v>640.95465393794746</v>
      </c>
      <c r="D352" s="32">
        <f t="shared" si="108"/>
        <v>0.64726549248972232</v>
      </c>
      <c r="E352" s="2">
        <f t="shared" si="109"/>
        <v>1.9498532711857063E-4</v>
      </c>
      <c r="F352" s="1"/>
      <c r="G352" s="2">
        <f t="shared" si="110"/>
        <v>1.9498532711857063E-4</v>
      </c>
      <c r="H352" s="1">
        <f t="shared" si="111"/>
        <v>1.5756597070977374E-2</v>
      </c>
      <c r="I352" s="1" t="s">
        <v>13</v>
      </c>
      <c r="J352" s="3">
        <v>2.0105599999999999E-4</v>
      </c>
      <c r="K352" s="4">
        <f t="shared" si="112"/>
        <v>0.96980605959817479</v>
      </c>
      <c r="L352" s="1">
        <v>15</v>
      </c>
    </row>
    <row r="353" spans="1:12" x14ac:dyDescent="0.25">
      <c r="A353" s="43" t="s">
        <v>358</v>
      </c>
      <c r="B353" s="4">
        <f>1.053</f>
        <v>1.0529999999999999</v>
      </c>
      <c r="C353" s="41">
        <f t="shared" si="107"/>
        <v>90.472553699283992</v>
      </c>
      <c r="D353" s="32">
        <f t="shared" si="108"/>
        <v>9.136334632596213E-2</v>
      </c>
      <c r="E353" s="2">
        <f t="shared" si="109"/>
        <v>2.7522727809095819E-5</v>
      </c>
      <c r="F353" s="1"/>
      <c r="G353" s="2">
        <f t="shared" si="110"/>
        <v>2.7522727809095819E-5</v>
      </c>
      <c r="H353" s="1">
        <f t="shared" si="111"/>
        <v>5.9198022740891516E-3</v>
      </c>
      <c r="I353" s="1" t="s">
        <v>13</v>
      </c>
      <c r="J353" s="3">
        <v>2.0105599999999999E-4</v>
      </c>
      <c r="K353" s="4">
        <f t="shared" si="112"/>
        <v>0.13689085532934017</v>
      </c>
      <c r="L353" s="1">
        <v>15</v>
      </c>
    </row>
    <row r="354" spans="1:12" x14ac:dyDescent="0.25">
      <c r="A354" s="43" t="s">
        <v>359</v>
      </c>
      <c r="B354" s="4">
        <f>B353+1.053</f>
        <v>2.1059999999999999</v>
      </c>
      <c r="C354" s="41">
        <f t="shared" si="107"/>
        <v>180.94510739856798</v>
      </c>
      <c r="D354" s="32">
        <f t="shared" si="108"/>
        <v>0.18272669265192426</v>
      </c>
      <c r="E354" s="2">
        <f t="shared" si="109"/>
        <v>5.5045455618191638E-5</v>
      </c>
      <c r="F354" s="1"/>
      <c r="G354" s="2">
        <f t="shared" si="110"/>
        <v>5.5045455618191638E-5</v>
      </c>
      <c r="H354" s="1">
        <f t="shared" si="111"/>
        <v>8.3718646625839683E-3</v>
      </c>
      <c r="I354" s="1" t="s">
        <v>13</v>
      </c>
      <c r="J354" s="3">
        <v>2.0105599999999999E-4</v>
      </c>
      <c r="K354" s="4">
        <f t="shared" si="112"/>
        <v>0.27378171065868034</v>
      </c>
      <c r="L354" s="1">
        <v>15</v>
      </c>
    </row>
    <row r="355" spans="1:12" x14ac:dyDescent="0.25">
      <c r="A355" s="43" t="s">
        <v>360</v>
      </c>
      <c r="B355" s="4">
        <f>B354+0.921</f>
        <v>3.0270000000000001</v>
      </c>
      <c r="C355" s="41">
        <f t="shared" si="107"/>
        <v>260.07637231503577</v>
      </c>
      <c r="D355" s="32">
        <f t="shared" si="108"/>
        <v>0.26263708388289397</v>
      </c>
      <c r="E355" s="2">
        <f t="shared" si="109"/>
        <v>7.9118040909907932E-5</v>
      </c>
      <c r="F355" s="1"/>
      <c r="G355" s="2">
        <f t="shared" si="110"/>
        <v>7.9118040909907932E-5</v>
      </c>
      <c r="H355" s="1">
        <f t="shared" si="111"/>
        <v>1.0036891423364887E-2</v>
      </c>
      <c r="I355" s="1" t="s">
        <v>13</v>
      </c>
      <c r="J355" s="3">
        <v>2.0105599999999999E-4</v>
      </c>
      <c r="K355" s="4">
        <f t="shared" si="112"/>
        <v>0.39351245876724861</v>
      </c>
      <c r="L355" s="1">
        <v>15</v>
      </c>
    </row>
    <row r="356" spans="1:12" x14ac:dyDescent="0.25">
      <c r="A356" s="43" t="s">
        <v>361</v>
      </c>
      <c r="B356" s="4">
        <f>B355+0.921</f>
        <v>3.9480000000000004</v>
      </c>
      <c r="C356" s="41">
        <f t="shared" si="107"/>
        <v>339.20763723150355</v>
      </c>
      <c r="D356" s="32">
        <f t="shared" si="108"/>
        <v>0.34254747511386374</v>
      </c>
      <c r="E356" s="2">
        <f t="shared" si="109"/>
        <v>1.0319062620162424E-4</v>
      </c>
      <c r="F356" s="1"/>
      <c r="G356" s="2">
        <f t="shared" si="110"/>
        <v>1.0319062620162424E-4</v>
      </c>
      <c r="H356" s="1">
        <f t="shared" si="111"/>
        <v>1.146255909298657E-2</v>
      </c>
      <c r="I356" s="1" t="s">
        <v>13</v>
      </c>
      <c r="J356" s="3">
        <v>2.0105599999999999E-4</v>
      </c>
      <c r="K356" s="4">
        <f t="shared" si="112"/>
        <v>0.51324320687581693</v>
      </c>
      <c r="L356" s="1">
        <v>15</v>
      </c>
    </row>
    <row r="357" spans="1:12" x14ac:dyDescent="0.25">
      <c r="A357" s="43" t="s">
        <v>362</v>
      </c>
      <c r="B357" s="4">
        <f>B356+0.921</f>
        <v>4.8690000000000007</v>
      </c>
      <c r="C357" s="41">
        <f t="shared" si="107"/>
        <v>418.33890214797134</v>
      </c>
      <c r="D357" s="32">
        <f t="shared" si="108"/>
        <v>0.42245786634483345</v>
      </c>
      <c r="E357" s="2">
        <f t="shared" si="109"/>
        <v>1.2726321149334052E-4</v>
      </c>
      <c r="F357" s="1"/>
      <c r="G357" s="2">
        <f t="shared" si="110"/>
        <v>1.2726321149334052E-4</v>
      </c>
      <c r="H357" s="1">
        <f t="shared" si="111"/>
        <v>1.2729545650807909E-2</v>
      </c>
      <c r="I357" s="1" t="s">
        <v>13</v>
      </c>
      <c r="J357" s="3">
        <v>2.0105599999999999E-4</v>
      </c>
      <c r="K357" s="4">
        <f t="shared" si="112"/>
        <v>0.63297395498438502</v>
      </c>
      <c r="L357" s="1">
        <v>15</v>
      </c>
    </row>
    <row r="358" spans="1:12" x14ac:dyDescent="0.25">
      <c r="A358" s="43" t="s">
        <v>363</v>
      </c>
      <c r="B358" s="4">
        <f>B357+0.921</f>
        <v>5.7900000000000009</v>
      </c>
      <c r="C358" s="41">
        <f t="shared" si="107"/>
        <v>497.47016706443912</v>
      </c>
      <c r="D358" s="32">
        <f t="shared" si="108"/>
        <v>0.50236825757580328</v>
      </c>
      <c r="E358" s="2">
        <f t="shared" si="109"/>
        <v>1.5133579678505682E-4</v>
      </c>
      <c r="F358" s="1"/>
      <c r="G358" s="2">
        <f t="shared" si="110"/>
        <v>1.5133579678505682E-4</v>
      </c>
      <c r="H358" s="1">
        <f t="shared" si="111"/>
        <v>1.3881368952369072E-2</v>
      </c>
      <c r="I358" s="1" t="s">
        <v>13</v>
      </c>
      <c r="J358" s="3">
        <v>2.0105599999999999E-4</v>
      </c>
      <c r="K358" s="4">
        <f t="shared" si="112"/>
        <v>0.75270470309295334</v>
      </c>
      <c r="L358" s="1">
        <v>15</v>
      </c>
    </row>
    <row r="359" spans="1:12" x14ac:dyDescent="0.25">
      <c r="A359" s="43" t="s">
        <v>364</v>
      </c>
      <c r="B359" s="4">
        <f>B358+1.499</f>
        <v>7.2890000000000015</v>
      </c>
      <c r="C359" s="41">
        <f t="shared" si="107"/>
        <v>626.26252983293557</v>
      </c>
      <c r="D359" s="32">
        <f t="shared" si="108"/>
        <v>0.63242870975302767</v>
      </c>
      <c r="E359" s="2">
        <f t="shared" si="109"/>
        <v>1.9051582431196535E-4</v>
      </c>
      <c r="F359" s="1"/>
      <c r="G359" s="2">
        <f t="shared" si="110"/>
        <v>1.9051582431196535E-4</v>
      </c>
      <c r="H359" s="1">
        <f t="shared" si="111"/>
        <v>1.557496182014023E-2</v>
      </c>
      <c r="I359" s="1" t="s">
        <v>13</v>
      </c>
      <c r="J359" s="3">
        <v>2.0105599999999999E-4</v>
      </c>
      <c r="K359" s="4">
        <f t="shared" si="112"/>
        <v>0.94757592069853847</v>
      </c>
      <c r="L359" s="1">
        <v>15</v>
      </c>
    </row>
    <row r="360" spans="1:12" x14ac:dyDescent="0.25">
      <c r="A360" s="43" t="s">
        <v>365</v>
      </c>
      <c r="B360" s="4">
        <f>B359+1.499</f>
        <v>8.788000000000002</v>
      </c>
      <c r="C360" s="41">
        <f t="shared" si="107"/>
        <v>755.05489260143202</v>
      </c>
      <c r="D360" s="32">
        <f t="shared" si="108"/>
        <v>0.76248916193025196</v>
      </c>
      <c r="E360" s="2">
        <f t="shared" si="109"/>
        <v>2.296958518388738E-4</v>
      </c>
      <c r="F360" s="1"/>
      <c r="G360" s="2">
        <f t="shared" si="110"/>
        <v>2.296958518388738E-4</v>
      </c>
      <c r="H360" s="1">
        <f t="shared" si="111"/>
        <v>1.7101651014035327E-2</v>
      </c>
      <c r="I360" s="1" t="s">
        <v>14</v>
      </c>
      <c r="J360" s="3">
        <v>3.1415000000000002E-4</v>
      </c>
      <c r="K360" s="4">
        <f t="shared" si="112"/>
        <v>0.73116616851463878</v>
      </c>
      <c r="L360" s="1">
        <v>20</v>
      </c>
    </row>
    <row r="361" spans="1:12" x14ac:dyDescent="0.25">
      <c r="A361" s="43" t="s">
        <v>366</v>
      </c>
      <c r="B361" s="4">
        <f>B360+1.499</f>
        <v>10.287000000000003</v>
      </c>
      <c r="C361" s="41">
        <f t="shared" si="107"/>
        <v>883.84725536992846</v>
      </c>
      <c r="D361" s="32">
        <f t="shared" si="108"/>
        <v>0.89254961410747635</v>
      </c>
      <c r="E361" s="2">
        <f t="shared" si="109"/>
        <v>2.688758793657823E-4</v>
      </c>
      <c r="F361" s="1"/>
      <c r="G361" s="2">
        <f t="shared" si="110"/>
        <v>2.688758793657823E-4</v>
      </c>
      <c r="H361" s="1">
        <f t="shared" si="111"/>
        <v>1.8502797061873789E-2</v>
      </c>
      <c r="I361" s="1" t="s">
        <v>14</v>
      </c>
      <c r="J361" s="3">
        <v>3.1415000000000002E-4</v>
      </c>
      <c r="K361" s="4">
        <f t="shared" si="112"/>
        <v>0.85588374778221321</v>
      </c>
      <c r="L361" s="1">
        <v>20</v>
      </c>
    </row>
    <row r="362" spans="1:12" x14ac:dyDescent="0.25">
      <c r="A362" s="43" t="s">
        <v>367</v>
      </c>
      <c r="B362" s="4">
        <v>0.30299999999999999</v>
      </c>
      <c r="C362" s="41">
        <f t="shared" si="107"/>
        <v>26.03341288782816</v>
      </c>
      <c r="D362" s="32">
        <f t="shared" si="108"/>
        <v>2.6289737831687109E-2</v>
      </c>
      <c r="E362" s="2">
        <f t="shared" si="109"/>
        <v>7.9196453239848381E-6</v>
      </c>
      <c r="F362" s="1"/>
      <c r="G362" s="2">
        <f t="shared" si="110"/>
        <v>7.9196453239848381E-6</v>
      </c>
      <c r="H362" s="1">
        <f t="shared" si="111"/>
        <v>3.1755161795879042E-3</v>
      </c>
      <c r="I362" s="1" t="s">
        <v>13</v>
      </c>
      <c r="J362" s="3">
        <v>2.0105599999999999E-4</v>
      </c>
      <c r="K362" s="4">
        <f t="shared" si="112"/>
        <v>3.9390246120408437E-2</v>
      </c>
      <c r="L362" s="1">
        <v>15</v>
      </c>
    </row>
    <row r="363" spans="1:12" x14ac:dyDescent="0.25">
      <c r="A363" s="43" t="s">
        <v>368</v>
      </c>
      <c r="B363" s="4">
        <v>0.17100000000000001</v>
      </c>
      <c r="C363" s="41">
        <f t="shared" si="107"/>
        <v>14.692124105011931</v>
      </c>
      <c r="D363" s="32">
        <f t="shared" si="108"/>
        <v>1.4836782736694705E-2</v>
      </c>
      <c r="E363" s="2">
        <f t="shared" si="109"/>
        <v>4.4695028066053045E-6</v>
      </c>
      <c r="F363" s="1"/>
      <c r="G363" s="2">
        <f t="shared" si="110"/>
        <v>4.4695028066053045E-6</v>
      </c>
      <c r="H363" s="1">
        <f t="shared" si="111"/>
        <v>2.3855639916604476E-3</v>
      </c>
      <c r="I363" s="1" t="s">
        <v>13</v>
      </c>
      <c r="J363" s="3">
        <v>2.0105599999999999E-4</v>
      </c>
      <c r="K363" s="4">
        <f t="shared" si="112"/>
        <v>2.2230138899636442E-2</v>
      </c>
      <c r="L363" s="1">
        <v>15</v>
      </c>
    </row>
    <row r="364" spans="1:12" x14ac:dyDescent="0.25">
      <c r="A364" s="43" t="s">
        <v>369</v>
      </c>
      <c r="B364" s="4">
        <f>B363+B362</f>
        <v>0.47399999999999998</v>
      </c>
      <c r="C364" s="41">
        <f t="shared" si="107"/>
        <v>40.725536992840084</v>
      </c>
      <c r="D364" s="32">
        <f t="shared" si="108"/>
        <v>4.1126520568381807E-2</v>
      </c>
      <c r="E364" s="2">
        <f t="shared" si="109"/>
        <v>1.238914813059014E-5</v>
      </c>
      <c r="F364" s="1"/>
      <c r="G364" s="2">
        <f t="shared" si="110"/>
        <v>1.238914813059014E-5</v>
      </c>
      <c r="H364" s="1">
        <f t="shared" si="111"/>
        <v>3.9717525810568166E-3</v>
      </c>
      <c r="I364" s="1" t="s">
        <v>13</v>
      </c>
      <c r="J364" s="3">
        <v>2.0105599999999999E-4</v>
      </c>
      <c r="K364" s="4">
        <f t="shared" si="112"/>
        <v>6.1620385020044868E-2</v>
      </c>
      <c r="L364" s="1">
        <v>15</v>
      </c>
    </row>
    <row r="365" spans="1:12" x14ac:dyDescent="0.25">
      <c r="A365" s="43" t="s">
        <v>370</v>
      </c>
      <c r="B365" s="4">
        <f>B364+0.303</f>
        <v>0.77699999999999991</v>
      </c>
      <c r="C365" s="41">
        <f t="shared" si="107"/>
        <v>66.75894988066824</v>
      </c>
      <c r="D365" s="32">
        <f t="shared" si="108"/>
        <v>6.7416258400068915E-2</v>
      </c>
      <c r="E365" s="2">
        <f t="shared" si="109"/>
        <v>2.0308793454574975E-5</v>
      </c>
      <c r="F365" s="1"/>
      <c r="G365" s="2">
        <f t="shared" si="110"/>
        <v>2.0308793454574975E-5</v>
      </c>
      <c r="H365" s="1">
        <f t="shared" si="111"/>
        <v>5.0851471534220163E-3</v>
      </c>
      <c r="I365" s="1" t="s">
        <v>13</v>
      </c>
      <c r="J365" s="3">
        <v>2.0105599999999999E-4</v>
      </c>
      <c r="K365" s="4">
        <f t="shared" si="112"/>
        <v>0.10101063114045328</v>
      </c>
      <c r="L365" s="1">
        <v>15</v>
      </c>
    </row>
    <row r="366" spans="1:12" x14ac:dyDescent="0.25">
      <c r="A366" s="43" t="s">
        <v>371</v>
      </c>
      <c r="B366" s="4">
        <f>B365+0.79</f>
        <v>1.5669999999999999</v>
      </c>
      <c r="C366" s="41">
        <f t="shared" si="107"/>
        <v>134.63484486873506</v>
      </c>
      <c r="D366" s="32">
        <f t="shared" si="108"/>
        <v>0.13596045934737194</v>
      </c>
      <c r="E366" s="2">
        <f t="shared" si="109"/>
        <v>4.0957373672225216E-5</v>
      </c>
      <c r="F366" s="1"/>
      <c r="G366" s="2">
        <f t="shared" si="110"/>
        <v>4.0957373672225216E-5</v>
      </c>
      <c r="H366" s="1">
        <f t="shared" si="111"/>
        <v>7.2215016338137861E-3</v>
      </c>
      <c r="I366" s="1" t="s">
        <v>13</v>
      </c>
      <c r="J366" s="3">
        <v>2.0105599999999999E-4</v>
      </c>
      <c r="K366" s="4">
        <f t="shared" si="112"/>
        <v>0.20371127284052809</v>
      </c>
      <c r="L366" s="1">
        <v>15</v>
      </c>
    </row>
    <row r="367" spans="1:12" x14ac:dyDescent="0.25">
      <c r="A367" s="43" t="s">
        <v>372</v>
      </c>
      <c r="B367" s="4">
        <f>B366+0.921</f>
        <v>2.488</v>
      </c>
      <c r="C367" s="41">
        <f t="shared" si="107"/>
        <v>213.76610978520281</v>
      </c>
      <c r="D367" s="32">
        <f t="shared" si="108"/>
        <v>0.21587085057834166</v>
      </c>
      <c r="E367" s="2">
        <f t="shared" si="109"/>
        <v>6.5029958963941503E-5</v>
      </c>
      <c r="F367" s="1"/>
      <c r="G367" s="2">
        <f t="shared" si="110"/>
        <v>6.5029958963941503E-5</v>
      </c>
      <c r="H367" s="1">
        <f t="shared" si="111"/>
        <v>9.0995141278514772E-3</v>
      </c>
      <c r="I367" s="1" t="s">
        <v>13</v>
      </c>
      <c r="J367" s="3">
        <v>2.0105599999999999E-4</v>
      </c>
      <c r="K367" s="4">
        <f t="shared" si="112"/>
        <v>0.3234420209490963</v>
      </c>
      <c r="L367" s="1">
        <v>15</v>
      </c>
    </row>
    <row r="368" spans="1:12" x14ac:dyDescent="0.25">
      <c r="A368" s="43" t="s">
        <v>373</v>
      </c>
      <c r="B368" s="4">
        <f>B367+0.921</f>
        <v>3.4089999999999998</v>
      </c>
      <c r="C368" s="41">
        <f t="shared" si="107"/>
        <v>292.89737470167063</v>
      </c>
      <c r="D368" s="32">
        <f t="shared" si="108"/>
        <v>0.29578124180931142</v>
      </c>
      <c r="E368" s="2">
        <f t="shared" si="109"/>
        <v>8.910254425565781E-5</v>
      </c>
      <c r="F368" s="1"/>
      <c r="G368" s="2">
        <f t="shared" si="110"/>
        <v>8.910254425565781E-5</v>
      </c>
      <c r="H368" s="1">
        <f t="shared" si="111"/>
        <v>1.0651395630562322E-2</v>
      </c>
      <c r="I368" s="1" t="s">
        <v>13</v>
      </c>
      <c r="J368" s="3">
        <v>2.0105599999999999E-4</v>
      </c>
      <c r="K368" s="4">
        <f t="shared" si="112"/>
        <v>0.44317276905766462</v>
      </c>
      <c r="L368" s="1">
        <v>15</v>
      </c>
    </row>
    <row r="369" spans="1:12" x14ac:dyDescent="0.25">
      <c r="A369" s="43" t="s">
        <v>374</v>
      </c>
      <c r="B369" s="4">
        <f>B368+0.921</f>
        <v>4.33</v>
      </c>
      <c r="C369" s="41">
        <f t="shared" si="107"/>
        <v>372.02863961813836</v>
      </c>
      <c r="D369" s="32">
        <f t="shared" si="108"/>
        <v>0.37569163304028108</v>
      </c>
      <c r="E369" s="2">
        <f t="shared" si="109"/>
        <v>1.1317512954737406E-4</v>
      </c>
      <c r="F369" s="1"/>
      <c r="G369" s="2">
        <f t="shared" si="110"/>
        <v>1.1317512954737406E-4</v>
      </c>
      <c r="H369" s="1">
        <f t="shared" si="111"/>
        <v>1.2004303411466886E-2</v>
      </c>
      <c r="I369" s="1" t="s">
        <v>13</v>
      </c>
      <c r="J369" s="3">
        <v>2.0105599999999999E-4</v>
      </c>
      <c r="K369" s="4">
        <f t="shared" si="112"/>
        <v>0.56290351716623266</v>
      </c>
      <c r="L369" s="1">
        <v>15</v>
      </c>
    </row>
    <row r="370" spans="1:12" x14ac:dyDescent="0.25">
      <c r="A370" s="43" t="s">
        <v>375</v>
      </c>
      <c r="B370" s="4">
        <f>B369+0.658</f>
        <v>4.9880000000000004</v>
      </c>
      <c r="C370" s="41">
        <f t="shared" si="107"/>
        <v>428.56324582338897</v>
      </c>
      <c r="D370" s="32">
        <f t="shared" si="108"/>
        <v>0.4327828788925917</v>
      </c>
      <c r="E370" s="2">
        <f t="shared" si="109"/>
        <v>1.3037356724764478E-4</v>
      </c>
      <c r="F370" s="1"/>
      <c r="G370" s="2">
        <f t="shared" si="110"/>
        <v>1.3037356724764478E-4</v>
      </c>
      <c r="H370" s="1">
        <f t="shared" si="111"/>
        <v>1.2884163815368735E-2</v>
      </c>
      <c r="I370" s="1" t="s">
        <v>13</v>
      </c>
      <c r="J370" s="3">
        <v>2.0105599999999999E-4</v>
      </c>
      <c r="K370" s="4">
        <f t="shared" si="112"/>
        <v>0.64844405164553554</v>
      </c>
      <c r="L370" s="1">
        <v>15</v>
      </c>
    </row>
    <row r="371" spans="1:12" x14ac:dyDescent="0.25">
      <c r="A371" s="43" t="s">
        <v>376</v>
      </c>
      <c r="B371" s="4">
        <f>B370+0.658</f>
        <v>5.6460000000000008</v>
      </c>
      <c r="C371" s="41">
        <f t="shared" si="107"/>
        <v>485.09785202863964</v>
      </c>
      <c r="D371" s="32">
        <f t="shared" si="108"/>
        <v>0.48987412474490249</v>
      </c>
      <c r="E371" s="2">
        <f t="shared" si="109"/>
        <v>1.4757200494791553E-4</v>
      </c>
      <c r="F371" s="1"/>
      <c r="G371" s="2">
        <f t="shared" si="110"/>
        <v>1.4757200494791553E-4</v>
      </c>
      <c r="H371" s="1">
        <f t="shared" si="111"/>
        <v>1.3707664062412627E-2</v>
      </c>
      <c r="I371" s="1" t="s">
        <v>13</v>
      </c>
      <c r="J371" s="3">
        <v>2.0105599999999999E-4</v>
      </c>
      <c r="K371" s="4">
        <f t="shared" si="112"/>
        <v>0.73398458612483852</v>
      </c>
      <c r="L371" s="1">
        <v>15</v>
      </c>
    </row>
    <row r="372" spans="1:12" x14ac:dyDescent="0.25">
      <c r="A372" s="43" t="s">
        <v>377</v>
      </c>
      <c r="B372" s="4">
        <f>B371+1.185</f>
        <v>6.8310000000000013</v>
      </c>
      <c r="C372" s="41">
        <f t="shared" si="107"/>
        <v>586.91169451073984</v>
      </c>
      <c r="D372" s="32">
        <f t="shared" si="108"/>
        <v>0.59269042616585699</v>
      </c>
      <c r="E372" s="2">
        <f t="shared" si="109"/>
        <v>1.7854487527439088E-4</v>
      </c>
      <c r="F372" s="1"/>
      <c r="G372" s="2">
        <f t="shared" si="110"/>
        <v>1.7854487527439088E-4</v>
      </c>
      <c r="H372" s="1">
        <f t="shared" si="111"/>
        <v>1.5077702094841487E-2</v>
      </c>
      <c r="I372" s="1" t="s">
        <v>13</v>
      </c>
      <c r="J372" s="3">
        <v>2.0105599999999999E-4</v>
      </c>
      <c r="K372" s="4">
        <f t="shared" si="112"/>
        <v>0.88803554867495071</v>
      </c>
      <c r="L372" s="1">
        <v>15</v>
      </c>
    </row>
    <row r="373" spans="1:12" x14ac:dyDescent="0.25">
      <c r="A373" s="43" t="s">
        <v>378</v>
      </c>
      <c r="B373" s="4">
        <f>B372+B361</f>
        <v>17.118000000000002</v>
      </c>
      <c r="C373" s="41">
        <f t="shared" si="107"/>
        <v>1470.7589498806683</v>
      </c>
      <c r="D373" s="32">
        <f t="shared" si="108"/>
        <v>1.4852400402733332</v>
      </c>
      <c r="E373" s="2">
        <f t="shared" si="109"/>
        <v>4.4742075464017318E-4</v>
      </c>
      <c r="F373" s="1"/>
      <c r="G373" s="2">
        <f t="shared" si="110"/>
        <v>4.4742075464017318E-4</v>
      </c>
      <c r="H373" s="1">
        <f t="shared" si="111"/>
        <v>2.3868192214193194E-2</v>
      </c>
      <c r="I373" s="1" t="s">
        <v>208</v>
      </c>
      <c r="J373" s="3">
        <v>5.1470300000000004E-4</v>
      </c>
      <c r="K373" s="4">
        <f t="shared" si="112"/>
        <v>0.86927947698026464</v>
      </c>
      <c r="L373" s="1">
        <v>25</v>
      </c>
    </row>
    <row r="374" spans="1:12" x14ac:dyDescent="0.25">
      <c r="A374" s="43" t="s">
        <v>379</v>
      </c>
      <c r="B374" s="4">
        <f>B373+B352</f>
        <v>24.578000000000003</v>
      </c>
      <c r="C374" s="41">
        <f t="shared" si="107"/>
        <v>2111.7136038186154</v>
      </c>
      <c r="D374" s="32">
        <f t="shared" si="108"/>
        <v>2.1325055327630551</v>
      </c>
      <c r="E374" s="2">
        <f t="shared" si="109"/>
        <v>6.4240608175874364E-4</v>
      </c>
      <c r="F374" s="1"/>
      <c r="G374" s="2">
        <f t="shared" si="110"/>
        <v>6.4240608175874364E-4</v>
      </c>
      <c r="H374" s="1">
        <f t="shared" si="111"/>
        <v>2.8600016622911343E-2</v>
      </c>
      <c r="I374" s="1" t="s">
        <v>219</v>
      </c>
      <c r="J374" s="3">
        <v>8.0422399999999998E-4</v>
      </c>
      <c r="K374" s="4">
        <f t="shared" si="112"/>
        <v>0.79878999104570825</v>
      </c>
      <c r="L374" s="1">
        <v>32</v>
      </c>
    </row>
    <row r="375" spans="1:12" x14ac:dyDescent="0.25">
      <c r="A375" s="43" t="s">
        <v>380</v>
      </c>
      <c r="B375" s="4">
        <f>B374+1.499</f>
        <v>26.077000000000002</v>
      </c>
      <c r="C375" s="41">
        <f t="shared" si="107"/>
        <v>2240.5059665871122</v>
      </c>
      <c r="D375" s="32">
        <f t="shared" si="108"/>
        <v>2.2625659849402799</v>
      </c>
      <c r="E375" s="2">
        <f t="shared" si="109"/>
        <v>6.8158610928565234E-4</v>
      </c>
      <c r="F375" s="1"/>
      <c r="G375" s="2">
        <f t="shared" si="110"/>
        <v>6.8158610928565234E-4</v>
      </c>
      <c r="H375" s="1">
        <f t="shared" si="111"/>
        <v>2.9459259707905684E-2</v>
      </c>
      <c r="I375" s="1" t="s">
        <v>219</v>
      </c>
      <c r="J375" s="3">
        <v>8.0422399999999998E-4</v>
      </c>
      <c r="K375" s="4">
        <f t="shared" si="112"/>
        <v>0.84750779544710475</v>
      </c>
      <c r="L375" s="1">
        <v>32</v>
      </c>
    </row>
    <row r="376" spans="1:12" x14ac:dyDescent="0.25">
      <c r="A376" s="43" t="s">
        <v>381</v>
      </c>
      <c r="B376" s="4">
        <f>B375+1.499</f>
        <v>27.576000000000001</v>
      </c>
      <c r="C376" s="41">
        <f t="shared" si="107"/>
        <v>2369.2983293556081</v>
      </c>
      <c r="D376" s="32">
        <f t="shared" si="108"/>
        <v>2.3926264371175039</v>
      </c>
      <c r="E376" s="2">
        <f t="shared" si="109"/>
        <v>7.2076613681256059E-4</v>
      </c>
      <c r="F376" s="1"/>
      <c r="G376" s="2">
        <f t="shared" si="110"/>
        <v>7.2076613681256059E-4</v>
      </c>
      <c r="H376" s="1">
        <f t="shared" si="111"/>
        <v>3.0294141582901217E-2</v>
      </c>
      <c r="I376" s="1" t="s">
        <v>219</v>
      </c>
      <c r="J376" s="3">
        <v>8.0422399999999998E-4</v>
      </c>
      <c r="K376" s="4">
        <f t="shared" si="112"/>
        <v>0.8962255998485007</v>
      </c>
      <c r="L376" s="1">
        <v>32</v>
      </c>
    </row>
    <row r="377" spans="1:12" x14ac:dyDescent="0.25">
      <c r="A377" s="43" t="s">
        <v>382</v>
      </c>
      <c r="B377" s="4">
        <f>B376+1.499</f>
        <v>29.074999999999999</v>
      </c>
      <c r="C377" s="41">
        <f t="shared" si="107"/>
        <v>2498.0906921241044</v>
      </c>
      <c r="D377" s="32">
        <f t="shared" si="108"/>
        <v>2.5226868892947283</v>
      </c>
      <c r="E377" s="2">
        <f t="shared" si="109"/>
        <v>7.5994616433946918E-4</v>
      </c>
      <c r="F377" s="1"/>
      <c r="G377" s="2">
        <f t="shared" si="110"/>
        <v>7.5994616433946918E-4</v>
      </c>
      <c r="H377" s="1">
        <f t="shared" si="111"/>
        <v>3.1106623827601324E-2</v>
      </c>
      <c r="I377" s="1" t="s">
        <v>219</v>
      </c>
      <c r="J377" s="3">
        <v>8.0422399999999998E-4</v>
      </c>
      <c r="K377" s="4">
        <f t="shared" si="112"/>
        <v>0.94494340424989709</v>
      </c>
      <c r="L377" s="1">
        <v>32</v>
      </c>
    </row>
    <row r="378" spans="1:12" x14ac:dyDescent="0.25">
      <c r="A378" s="43" t="s">
        <v>383</v>
      </c>
      <c r="B378" s="4">
        <f>B377+1.499</f>
        <v>30.573999999999998</v>
      </c>
      <c r="C378" s="41">
        <f t="shared" si="107"/>
        <v>2626.8830548926012</v>
      </c>
      <c r="D378" s="32">
        <f t="shared" si="108"/>
        <v>2.6527473414719531</v>
      </c>
      <c r="E378" s="2">
        <f t="shared" si="109"/>
        <v>7.9912619186637776E-4</v>
      </c>
      <c r="F378" s="1"/>
      <c r="G378" s="2">
        <f t="shared" si="110"/>
        <v>7.9912619186637776E-4</v>
      </c>
      <c r="H378" s="1">
        <f t="shared" si="111"/>
        <v>3.1898418105901813E-2</v>
      </c>
      <c r="I378" s="1" t="s">
        <v>219</v>
      </c>
      <c r="J378" s="3">
        <v>8.0422399999999998E-4</v>
      </c>
      <c r="K378" s="4">
        <f t="shared" si="112"/>
        <v>0.99366120865129337</v>
      </c>
      <c r="L378" s="1">
        <v>32</v>
      </c>
    </row>
    <row r="379" spans="1:12" x14ac:dyDescent="0.25">
      <c r="A379" s="3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</row>
    <row r="380" spans="1:12" x14ac:dyDescent="0.25">
      <c r="A380" s="3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</row>
    <row r="381" spans="1:12" x14ac:dyDescent="0.25">
      <c r="A381" s="3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</row>
    <row r="382" spans="1:12" x14ac:dyDescent="0.25">
      <c r="A382" s="3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</row>
    <row r="383" spans="1:12" x14ac:dyDescent="0.25">
      <c r="A383" s="3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</row>
    <row r="384" spans="1:12" x14ac:dyDescent="0.25">
      <c r="A384" s="3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</row>
    <row r="385" spans="1:12" x14ac:dyDescent="0.25">
      <c r="A385" s="3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</row>
    <row r="386" spans="1:12" x14ac:dyDescent="0.25">
      <c r="A386" s="3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</row>
    <row r="387" spans="1:12" x14ac:dyDescent="0.25">
      <c r="A387" s="3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</row>
    <row r="388" spans="1:12" x14ac:dyDescent="0.25">
      <c r="A388" s="3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</row>
    <row r="389" spans="1:12" x14ac:dyDescent="0.25">
      <c r="A389" s="3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</row>
    <row r="390" spans="1:12" x14ac:dyDescent="0.25">
      <c r="A390" s="3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</row>
    <row r="391" spans="1:12" x14ac:dyDescent="0.25">
      <c r="A391" s="3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</row>
    <row r="392" spans="1:12" x14ac:dyDescent="0.25">
      <c r="A392" s="3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</row>
    <row r="393" spans="1:12" x14ac:dyDescent="0.25">
      <c r="A393" s="3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</row>
    <row r="394" spans="1:12" x14ac:dyDescent="0.25">
      <c r="A394" s="3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</row>
    <row r="395" spans="1:12" x14ac:dyDescent="0.25">
      <c r="A395" s="3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</row>
    <row r="396" spans="1:12" x14ac:dyDescent="0.25">
      <c r="A396" s="3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</row>
    <row r="397" spans="1:12" x14ac:dyDescent="0.25">
      <c r="A397" s="3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</row>
    <row r="398" spans="1:12" x14ac:dyDescent="0.25">
      <c r="A398" s="3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</row>
    <row r="399" spans="1:12" x14ac:dyDescent="0.25">
      <c r="A399" s="3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</row>
    <row r="400" spans="1:12" x14ac:dyDescent="0.25">
      <c r="A400" s="3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</row>
    <row r="401" spans="1:12" x14ac:dyDescent="0.25">
      <c r="A401" s="3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</row>
    <row r="402" spans="1:12" x14ac:dyDescent="0.25">
      <c r="A402" s="3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</row>
    <row r="403" spans="1:12" x14ac:dyDescent="0.25">
      <c r="A403" s="3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</row>
    <row r="404" spans="1:12" x14ac:dyDescent="0.25">
      <c r="A404" s="3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</row>
    <row r="405" spans="1:12" x14ac:dyDescent="0.25">
      <c r="A405" s="3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</row>
    <row r="406" spans="1:12" x14ac:dyDescent="0.25">
      <c r="A406" s="3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</row>
    <row r="407" spans="1:12" x14ac:dyDescent="0.25">
      <c r="A407" s="3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</row>
    <row r="408" spans="1:12" x14ac:dyDescent="0.25">
      <c r="A408" s="3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</row>
    <row r="409" spans="1:12" x14ac:dyDescent="0.25">
      <c r="A409" s="3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</row>
    <row r="410" spans="1:12" x14ac:dyDescent="0.25">
      <c r="A410" s="3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</row>
    <row r="411" spans="1:12" x14ac:dyDescent="0.25">
      <c r="A411" s="3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</row>
    <row r="412" spans="1:12" x14ac:dyDescent="0.25">
      <c r="A412" s="3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</row>
    <row r="413" spans="1:12" x14ac:dyDescent="0.25">
      <c r="A413" s="3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</row>
    <row r="414" spans="1:12" x14ac:dyDescent="0.25">
      <c r="A414" s="3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</row>
    <row r="415" spans="1:12" x14ac:dyDescent="0.25">
      <c r="A415" s="3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</row>
    <row r="416" spans="1:12" x14ac:dyDescent="0.25">
      <c r="A416" s="3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</row>
    <row r="417" spans="1:12" x14ac:dyDescent="0.25">
      <c r="A417" s="3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</row>
    <row r="418" spans="1:12" x14ac:dyDescent="0.25">
      <c r="A418" s="3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</row>
    <row r="419" spans="1:12" x14ac:dyDescent="0.25">
      <c r="A419" s="3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</row>
    <row r="420" spans="1:12" x14ac:dyDescent="0.25">
      <c r="A420" s="3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</row>
    <row r="421" spans="1:12" x14ac:dyDescent="0.25">
      <c r="A421" s="3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</row>
    <row r="422" spans="1:12" x14ac:dyDescent="0.25">
      <c r="A422" s="3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</row>
    <row r="423" spans="1:12" x14ac:dyDescent="0.25">
      <c r="A423" s="3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</row>
    <row r="424" spans="1:12" x14ac:dyDescent="0.25">
      <c r="A424" s="3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</row>
    <row r="425" spans="1:12" x14ac:dyDescent="0.25">
      <c r="A425" s="3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</row>
    <row r="426" spans="1:12" x14ac:dyDescent="0.25">
      <c r="A426" s="3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</row>
    <row r="427" spans="1:12" x14ac:dyDescent="0.25">
      <c r="A427" s="3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</row>
    <row r="428" spans="1:12" x14ac:dyDescent="0.25">
      <c r="A428" s="3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</row>
    <row r="429" spans="1:12" x14ac:dyDescent="0.25">
      <c r="A429" s="3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</row>
    <row r="430" spans="1:12" x14ac:dyDescent="0.25">
      <c r="A430" s="3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</row>
    <row r="431" spans="1:12" x14ac:dyDescent="0.25">
      <c r="A431" s="3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</row>
    <row r="432" spans="1:12" x14ac:dyDescent="0.25">
      <c r="A432" s="3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</row>
    <row r="433" spans="1:12" x14ac:dyDescent="0.25">
      <c r="A433" s="3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</row>
    <row r="434" spans="1:12" x14ac:dyDescent="0.25">
      <c r="A434" s="3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</row>
    <row r="435" spans="1:12" x14ac:dyDescent="0.25">
      <c r="A435" s="3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</row>
    <row r="436" spans="1:12" x14ac:dyDescent="0.25">
      <c r="A436" s="3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</row>
    <row r="437" spans="1:12" x14ac:dyDescent="0.25">
      <c r="A437" s="3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</row>
    <row r="438" spans="1:12" x14ac:dyDescent="0.25">
      <c r="A438" s="3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</row>
    <row r="439" spans="1:12" x14ac:dyDescent="0.25">
      <c r="A439" s="3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</row>
    <row r="440" spans="1:12" x14ac:dyDescent="0.25">
      <c r="A440" s="3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</row>
    <row r="441" spans="1:12" x14ac:dyDescent="0.25">
      <c r="A441" s="3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</row>
    <row r="442" spans="1:12" x14ac:dyDescent="0.25">
      <c r="A442" s="3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</row>
    <row r="443" spans="1:12" x14ac:dyDescent="0.25">
      <c r="A443" s="3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</row>
    <row r="444" spans="1:12" x14ac:dyDescent="0.25">
      <c r="A444" s="3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</row>
    <row r="445" spans="1:12" x14ac:dyDescent="0.25">
      <c r="A445" s="3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</row>
    <row r="446" spans="1:12" x14ac:dyDescent="0.25">
      <c r="A446" s="3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</row>
    <row r="447" spans="1:12" x14ac:dyDescent="0.25">
      <c r="A447" s="3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</row>
    <row r="448" spans="1:12" x14ac:dyDescent="0.25">
      <c r="A448" s="3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</row>
    <row r="449" spans="1:12" x14ac:dyDescent="0.25">
      <c r="A449" s="3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</row>
    <row r="450" spans="1:12" x14ac:dyDescent="0.25">
      <c r="A450" s="3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</row>
    <row r="451" spans="1:12" x14ac:dyDescent="0.25">
      <c r="A451" s="3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</row>
    <row r="452" spans="1:12" x14ac:dyDescent="0.25">
      <c r="A452" s="3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</row>
    <row r="453" spans="1:12" x14ac:dyDescent="0.25">
      <c r="A453" s="3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</row>
    <row r="454" spans="1:12" x14ac:dyDescent="0.25">
      <c r="A454" s="3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</row>
    <row r="455" spans="1:12" x14ac:dyDescent="0.25">
      <c r="A455" s="3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</row>
    <row r="456" spans="1:12" x14ac:dyDescent="0.25">
      <c r="A456" s="3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</row>
    <row r="457" spans="1:12" x14ac:dyDescent="0.25">
      <c r="A457" s="3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</row>
    <row r="458" spans="1:12" x14ac:dyDescent="0.25">
      <c r="A458" s="3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</row>
    <row r="459" spans="1:12" x14ac:dyDescent="0.25">
      <c r="A459" s="3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</row>
    <row r="460" spans="1:12" x14ac:dyDescent="0.25">
      <c r="A460" s="3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</row>
    <row r="461" spans="1:12" x14ac:dyDescent="0.25">
      <c r="A461" s="3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</row>
    <row r="462" spans="1:12" x14ac:dyDescent="0.25">
      <c r="A462" s="3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</row>
    <row r="463" spans="1:12" x14ac:dyDescent="0.25">
      <c r="A463" s="3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</row>
    <row r="464" spans="1:12" x14ac:dyDescent="0.25">
      <c r="A464" s="3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</row>
    <row r="465" spans="1:12" x14ac:dyDescent="0.25">
      <c r="A465" s="3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</row>
    <row r="466" spans="1:12" x14ac:dyDescent="0.25">
      <c r="A466" s="3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</row>
    <row r="467" spans="1:12" x14ac:dyDescent="0.25">
      <c r="A467" s="3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</row>
    <row r="468" spans="1:12" x14ac:dyDescent="0.25">
      <c r="A468" s="3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</row>
    <row r="469" spans="1:12" x14ac:dyDescent="0.25">
      <c r="A469" s="3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</row>
    <row r="470" spans="1:12" x14ac:dyDescent="0.25">
      <c r="A470" s="3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</row>
    <row r="471" spans="1:12" x14ac:dyDescent="0.25">
      <c r="A471" s="3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</row>
    <row r="472" spans="1:12" x14ac:dyDescent="0.25">
      <c r="A472" s="3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</row>
    <row r="473" spans="1:12" x14ac:dyDescent="0.25">
      <c r="A473" s="3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</row>
    <row r="474" spans="1:12" x14ac:dyDescent="0.25">
      <c r="A474" s="3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</row>
    <row r="475" spans="1:12" x14ac:dyDescent="0.25">
      <c r="A475" s="3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</row>
    <row r="476" spans="1:12" x14ac:dyDescent="0.25">
      <c r="A476" s="3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</row>
    <row r="477" spans="1:12" x14ac:dyDescent="0.25">
      <c r="A477" s="3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</row>
    <row r="478" spans="1:12" x14ac:dyDescent="0.25">
      <c r="A478" s="3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</row>
    <row r="479" spans="1:12" x14ac:dyDescent="0.25">
      <c r="A479" s="3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</row>
    <row r="480" spans="1:12" x14ac:dyDescent="0.25">
      <c r="A480" s="3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</row>
    <row r="481" spans="1:12" x14ac:dyDescent="0.25">
      <c r="A481" s="3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</row>
    <row r="482" spans="1:12" x14ac:dyDescent="0.25">
      <c r="A482" s="3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</row>
    <row r="483" spans="1:12" x14ac:dyDescent="0.25">
      <c r="A483" s="3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</row>
    <row r="484" spans="1:12" x14ac:dyDescent="0.25">
      <c r="A484" s="3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</row>
    <row r="485" spans="1:12" x14ac:dyDescent="0.25">
      <c r="A485" s="3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</row>
    <row r="486" spans="1:12" x14ac:dyDescent="0.25">
      <c r="A486" s="3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</row>
    <row r="487" spans="1:12" x14ac:dyDescent="0.25">
      <c r="A487" s="3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</row>
    <row r="488" spans="1:12" x14ac:dyDescent="0.25">
      <c r="A488" s="3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</row>
    <row r="489" spans="1:12" x14ac:dyDescent="0.25">
      <c r="A489" s="3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</row>
    <row r="490" spans="1:12" x14ac:dyDescent="0.25">
      <c r="A490" s="3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</row>
    <row r="491" spans="1:12" x14ac:dyDescent="0.25">
      <c r="A491" s="3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</row>
    <row r="492" spans="1:12" x14ac:dyDescent="0.25">
      <c r="A492" s="3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</row>
    <row r="493" spans="1:12" x14ac:dyDescent="0.25">
      <c r="A493" s="3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</row>
    <row r="494" spans="1:12" x14ac:dyDescent="0.25">
      <c r="A494" s="3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</row>
    <row r="495" spans="1:12" x14ac:dyDescent="0.25">
      <c r="A495" s="3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</row>
    <row r="496" spans="1:12" x14ac:dyDescent="0.25">
      <c r="A496" s="3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</row>
    <row r="497" spans="1:12" x14ac:dyDescent="0.25">
      <c r="A497" s="3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</row>
    <row r="498" spans="1:12" x14ac:dyDescent="0.25">
      <c r="A498" s="3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</row>
    <row r="499" spans="1:12" x14ac:dyDescent="0.25">
      <c r="A499" s="3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</row>
    <row r="500" spans="1:12" x14ac:dyDescent="0.25">
      <c r="A500" s="3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</row>
    <row r="501" spans="1:12" x14ac:dyDescent="0.25">
      <c r="A501" s="3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</row>
    <row r="502" spans="1:12" x14ac:dyDescent="0.25">
      <c r="A502" s="3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</row>
    <row r="503" spans="1:12" x14ac:dyDescent="0.25">
      <c r="A503" s="3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</row>
    <row r="504" spans="1:12" x14ac:dyDescent="0.25">
      <c r="A504" s="3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</row>
    <row r="505" spans="1:12" x14ac:dyDescent="0.25">
      <c r="A505" s="3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</row>
    <row r="506" spans="1:12" x14ac:dyDescent="0.25">
      <c r="A506" s="3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</row>
    <row r="507" spans="1:12" x14ac:dyDescent="0.25">
      <c r="A507" s="3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</row>
    <row r="508" spans="1:12" x14ac:dyDescent="0.25">
      <c r="A508" s="3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</row>
    <row r="509" spans="1:12" x14ac:dyDescent="0.25">
      <c r="A509" s="3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</row>
    <row r="510" spans="1:12" x14ac:dyDescent="0.25">
      <c r="A510" s="3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</row>
    <row r="511" spans="1:12" x14ac:dyDescent="0.25">
      <c r="A511" s="3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</row>
    <row r="512" spans="1:12" x14ac:dyDescent="0.25">
      <c r="A512" s="3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</row>
    <row r="513" spans="1:12" x14ac:dyDescent="0.25">
      <c r="A513" s="3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</row>
    <row r="514" spans="1:12" x14ac:dyDescent="0.25">
      <c r="A514" s="3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</row>
    <row r="515" spans="1:12" x14ac:dyDescent="0.25">
      <c r="A515" s="3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</row>
    <row r="516" spans="1:12" x14ac:dyDescent="0.25">
      <c r="A516" s="3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</row>
    <row r="517" spans="1:12" x14ac:dyDescent="0.25">
      <c r="A517" s="3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</row>
    <row r="518" spans="1:12" x14ac:dyDescent="0.25">
      <c r="A518" s="3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</row>
    <row r="519" spans="1:12" x14ac:dyDescent="0.25">
      <c r="A519" s="3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</row>
    <row r="520" spans="1:12" x14ac:dyDescent="0.25">
      <c r="A520" s="3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</row>
    <row r="521" spans="1:12" x14ac:dyDescent="0.25">
      <c r="A521" s="3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</row>
    <row r="522" spans="1:12" x14ac:dyDescent="0.25">
      <c r="A522" s="3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</row>
    <row r="523" spans="1:12" x14ac:dyDescent="0.25">
      <c r="A523" s="3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</row>
    <row r="524" spans="1:12" x14ac:dyDescent="0.25">
      <c r="A524" s="3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</row>
    <row r="525" spans="1:12" x14ac:dyDescent="0.25">
      <c r="A525" s="3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</row>
    <row r="526" spans="1:12" x14ac:dyDescent="0.25">
      <c r="A526" s="3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</row>
    <row r="527" spans="1:12" x14ac:dyDescent="0.25">
      <c r="A527" s="3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</row>
    <row r="528" spans="1:12" x14ac:dyDescent="0.25">
      <c r="A528" s="3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</row>
    <row r="529" spans="1:12" x14ac:dyDescent="0.25">
      <c r="A529" s="3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</row>
    <row r="530" spans="1:12" x14ac:dyDescent="0.25">
      <c r="A530" s="3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</row>
    <row r="531" spans="1:12" x14ac:dyDescent="0.25">
      <c r="A531" s="3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</row>
    <row r="532" spans="1:12" x14ac:dyDescent="0.25">
      <c r="A532" s="3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</row>
    <row r="533" spans="1:12" x14ac:dyDescent="0.25">
      <c r="A533" s="3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</row>
    <row r="534" spans="1:12" x14ac:dyDescent="0.25">
      <c r="A534" s="3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</row>
    <row r="535" spans="1:12" x14ac:dyDescent="0.25">
      <c r="A535" s="3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</row>
    <row r="536" spans="1:12" x14ac:dyDescent="0.25">
      <c r="A536" s="3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</row>
    <row r="537" spans="1:12" x14ac:dyDescent="0.25">
      <c r="A537" s="3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</row>
    <row r="538" spans="1:12" x14ac:dyDescent="0.25">
      <c r="A538" s="3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</row>
    <row r="539" spans="1:12" x14ac:dyDescent="0.25">
      <c r="A539" s="3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</row>
    <row r="540" spans="1:12" x14ac:dyDescent="0.25">
      <c r="A540" s="3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</row>
    <row r="541" spans="1:12" x14ac:dyDescent="0.25">
      <c r="A541" s="3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</row>
    <row r="542" spans="1:12" x14ac:dyDescent="0.25">
      <c r="A542" s="3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</row>
    <row r="543" spans="1:12" x14ac:dyDescent="0.25">
      <c r="A543" s="3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</row>
    <row r="544" spans="1:12" x14ac:dyDescent="0.25">
      <c r="A544" s="3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</row>
    <row r="545" spans="1:12" x14ac:dyDescent="0.25">
      <c r="A545" s="3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</row>
    <row r="546" spans="1:12" x14ac:dyDescent="0.25">
      <c r="A546" s="3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</row>
    <row r="547" spans="1:12" x14ac:dyDescent="0.25">
      <c r="A547" s="3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</row>
    <row r="548" spans="1:12" x14ac:dyDescent="0.25">
      <c r="A548" s="3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</row>
    <row r="549" spans="1:12" x14ac:dyDescent="0.25">
      <c r="A549" s="39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</row>
    <row r="550" spans="1:12" x14ac:dyDescent="0.25">
      <c r="A550" s="39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</row>
    <row r="551" spans="1:12" x14ac:dyDescent="0.25">
      <c r="A551" s="39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</row>
    <row r="552" spans="1:12" x14ac:dyDescent="0.25">
      <c r="A552" s="39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</row>
    <row r="553" spans="1:12" x14ac:dyDescent="0.25">
      <c r="A553" s="39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</row>
    <row r="554" spans="1:12" x14ac:dyDescent="0.25">
      <c r="A554" s="39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</row>
    <row r="555" spans="1:12" x14ac:dyDescent="0.25">
      <c r="A555" s="39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</row>
    <row r="556" spans="1:12" x14ac:dyDescent="0.25">
      <c r="A556" s="39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</row>
    <row r="557" spans="1:12" x14ac:dyDescent="0.25">
      <c r="A557" s="39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</row>
    <row r="558" spans="1:12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</row>
    <row r="559" spans="1:12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</row>
    <row r="560" spans="1:12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</row>
    <row r="561" spans="1:12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</row>
    <row r="562" spans="1:12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</row>
    <row r="563" spans="1:12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</row>
    <row r="564" spans="1:12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</row>
    <row r="565" spans="1:12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</row>
    <row r="566" spans="1:12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</row>
    <row r="567" spans="1:12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</row>
    <row r="568" spans="1:12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</row>
    <row r="569" spans="1:12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</row>
    <row r="570" spans="1:12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</row>
    <row r="571" spans="1:12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</row>
    <row r="572" spans="1:12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</row>
    <row r="573" spans="1:12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</row>
    <row r="574" spans="1:12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</row>
    <row r="575" spans="1:12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</row>
    <row r="576" spans="1:12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</row>
    <row r="577" spans="1:12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</row>
    <row r="578" spans="1:12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</row>
    <row r="579" spans="1:12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</row>
    <row r="580" spans="1:12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</row>
    <row r="581" spans="1:12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</row>
    <row r="582" spans="1:12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</row>
    <row r="583" spans="1:12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</row>
    <row r="584" spans="1:12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</row>
    <row r="585" spans="1:12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</row>
    <row r="586" spans="1:12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</row>
    <row r="587" spans="1:12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</row>
    <row r="588" spans="1:12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</row>
    <row r="589" spans="1:12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</row>
    <row r="590" spans="1:12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</row>
    <row r="591" spans="1:12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</row>
    <row r="592" spans="1:12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</row>
    <row r="593" spans="1:12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</row>
    <row r="594" spans="1:12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</row>
    <row r="595" spans="1:12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</row>
    <row r="596" spans="1:12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</row>
    <row r="597" spans="1:12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</row>
    <row r="598" spans="1:12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</row>
    <row r="599" spans="1:12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</row>
    <row r="600" spans="1:12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</row>
    <row r="601" spans="1:12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</row>
    <row r="602" spans="1:12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</row>
    <row r="603" spans="1:12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</row>
    <row r="604" spans="1:12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</row>
    <row r="605" spans="1:12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</row>
    <row r="606" spans="1:12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</row>
    <row r="607" spans="1:12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</row>
    <row r="608" spans="1:12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</row>
    <row r="609" spans="1:12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</row>
    <row r="610" spans="1:12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</row>
    <row r="611" spans="1:12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</row>
    <row r="612" spans="1:12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</row>
    <row r="613" spans="1:12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</row>
    <row r="614" spans="1:12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</row>
    <row r="615" spans="1:12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</row>
    <row r="616" spans="1:12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</row>
    <row r="617" spans="1:12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</row>
    <row r="618" spans="1:12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</row>
    <row r="619" spans="1:12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</row>
    <row r="620" spans="1:12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</row>
    <row r="621" spans="1:12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</row>
    <row r="622" spans="1:12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</row>
    <row r="623" spans="1:12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</row>
    <row r="624" spans="1:12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</row>
    <row r="625" spans="1:12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</row>
    <row r="626" spans="1:12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</row>
    <row r="627" spans="1:12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</row>
    <row r="628" spans="1:12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</row>
    <row r="629" spans="1:12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</row>
    <row r="630" spans="1:12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</row>
    <row r="631" spans="1:12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</row>
    <row r="632" spans="1:12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</row>
    <row r="633" spans="1:12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</row>
    <row r="634" spans="1:12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</row>
    <row r="635" spans="1:12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</row>
    <row r="636" spans="1:12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</row>
    <row r="637" spans="1:12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</row>
    <row r="638" spans="1:12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</row>
    <row r="639" spans="1:12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</row>
    <row r="640" spans="1:12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</row>
    <row r="641" spans="1:12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</row>
    <row r="642" spans="1:12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</row>
    <row r="643" spans="1:12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</row>
    <row r="644" spans="1:12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</row>
    <row r="645" spans="1:12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</row>
    <row r="646" spans="1:12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</row>
    <row r="647" spans="1:12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</row>
    <row r="648" spans="1:12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</row>
    <row r="649" spans="1:12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</row>
    <row r="650" spans="1:12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</row>
    <row r="651" spans="1:12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</row>
    <row r="652" spans="1:12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</row>
    <row r="653" spans="1:12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</row>
    <row r="654" spans="1:12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</row>
    <row r="655" spans="1:12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</row>
    <row r="656" spans="1:12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</row>
    <row r="657" spans="1:12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</row>
    <row r="658" spans="1:12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</row>
    <row r="659" spans="1:12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</row>
    <row r="660" spans="1:12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</row>
    <row r="661" spans="1:12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</row>
    <row r="662" spans="1:12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</row>
    <row r="663" spans="1:12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</row>
    <row r="664" spans="1:12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</row>
    <row r="665" spans="1:12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</row>
    <row r="666" spans="1:12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</row>
    <row r="667" spans="1:12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</row>
    <row r="668" spans="1:12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</row>
    <row r="669" spans="1:12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</row>
    <row r="670" spans="1:12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</row>
    <row r="671" spans="1:12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</row>
    <row r="672" spans="1:12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</row>
    <row r="673" spans="1:12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</row>
    <row r="674" spans="1:12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</row>
    <row r="675" spans="1:12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</row>
    <row r="676" spans="1:12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</row>
    <row r="677" spans="1:12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</row>
    <row r="678" spans="1:12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</row>
    <row r="679" spans="1:12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</row>
    <row r="680" spans="1:12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</row>
    <row r="681" spans="1:12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</row>
    <row r="682" spans="1:12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</row>
    <row r="683" spans="1:12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</row>
    <row r="684" spans="1:12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</row>
    <row r="685" spans="1:12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</row>
    <row r="686" spans="1:12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</row>
    <row r="687" spans="1:12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</row>
    <row r="688" spans="1:12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</row>
    <row r="689" spans="1:12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</row>
    <row r="690" spans="1:12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</row>
    <row r="691" spans="1:12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</row>
    <row r="692" spans="1:12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</row>
    <row r="693" spans="1:12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</row>
    <row r="694" spans="1:12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</row>
    <row r="695" spans="1:12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</row>
    <row r="696" spans="1:12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</row>
    <row r="697" spans="1:12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</row>
    <row r="698" spans="1:12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</row>
    <row r="699" spans="1:12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</row>
    <row r="700" spans="1:12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</row>
    <row r="701" spans="1:12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</row>
    <row r="702" spans="1:12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</row>
    <row r="703" spans="1:12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</row>
    <row r="704" spans="1:12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</row>
    <row r="705" spans="1:12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</row>
    <row r="706" spans="1:12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</row>
    <row r="707" spans="1:12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</row>
    <row r="708" spans="1:12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</row>
    <row r="709" spans="1:12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</row>
    <row r="710" spans="1:12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</row>
    <row r="711" spans="1:12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</row>
    <row r="712" spans="1:12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</row>
    <row r="713" spans="1:12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</row>
    <row r="714" spans="1:12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</row>
    <row r="715" spans="1:12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</row>
    <row r="716" spans="1:12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</row>
    <row r="717" spans="1:12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</row>
    <row r="718" spans="1:12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</row>
    <row r="719" spans="1:12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</row>
    <row r="720" spans="1:12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</row>
    <row r="721" spans="1:12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</row>
    <row r="722" spans="1:12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</row>
    <row r="723" spans="1:12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</row>
    <row r="724" spans="1:12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</row>
    <row r="725" spans="1:12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</row>
    <row r="726" spans="1:12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</row>
    <row r="727" spans="1:12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</row>
    <row r="728" spans="1:12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</row>
    <row r="729" spans="1:12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</row>
    <row r="730" spans="1:12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</row>
    <row r="731" spans="1:12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</row>
    <row r="732" spans="1:12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</row>
    <row r="733" spans="1:12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</row>
    <row r="734" spans="1:12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</row>
    <row r="735" spans="1:12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</row>
    <row r="736" spans="1:12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</row>
    <row r="737" spans="1:12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</row>
    <row r="738" spans="1:12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</row>
    <row r="739" spans="1:12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</row>
    <row r="740" spans="1:12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</row>
    <row r="741" spans="1:12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</row>
    <row r="742" spans="1:12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</row>
    <row r="743" spans="1:12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</row>
    <row r="744" spans="1:12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</row>
    <row r="745" spans="1:12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</row>
    <row r="746" spans="1:12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</row>
    <row r="747" spans="1:12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</row>
    <row r="748" spans="1:12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</row>
    <row r="749" spans="1:12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</row>
    <row r="750" spans="1:12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</row>
    <row r="751" spans="1:12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</row>
    <row r="752" spans="1:12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</row>
    <row r="753" spans="1:12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</row>
    <row r="754" spans="1:12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</row>
    <row r="755" spans="1:12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</row>
    <row r="756" spans="1:12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</row>
    <row r="757" spans="1:12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</row>
    <row r="758" spans="1:12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</row>
    <row r="759" spans="1:12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</row>
    <row r="760" spans="1:12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</row>
    <row r="761" spans="1:12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</row>
    <row r="762" spans="1:12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</row>
    <row r="763" spans="1:12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</row>
    <row r="764" spans="1:12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</row>
    <row r="765" spans="1:12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</row>
    <row r="766" spans="1:12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</row>
    <row r="767" spans="1:12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</row>
    <row r="768" spans="1:12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</row>
    <row r="769" spans="1:12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</row>
    <row r="770" spans="1:12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</row>
    <row r="771" spans="1:12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</row>
    <row r="772" spans="1:12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</row>
    <row r="773" spans="1:12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</row>
    <row r="774" spans="1:12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</row>
    <row r="775" spans="1:12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</row>
    <row r="776" spans="1:12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</row>
    <row r="777" spans="1:12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</row>
    <row r="778" spans="1:12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</row>
    <row r="779" spans="1:12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</row>
    <row r="780" spans="1:12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</row>
    <row r="781" spans="1:12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</row>
    <row r="782" spans="1:12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</row>
    <row r="783" spans="1:12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</row>
    <row r="784" spans="1:12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</row>
    <row r="785" spans="1:12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</row>
    <row r="786" spans="1:12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</row>
    <row r="787" spans="1:12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</row>
    <row r="788" spans="1:12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</row>
    <row r="789" spans="1:12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</row>
    <row r="790" spans="1:12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</row>
    <row r="791" spans="1:12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</row>
    <row r="792" spans="1:12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</row>
    <row r="793" spans="1:12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</row>
    <row r="794" spans="1:12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</row>
    <row r="795" spans="1:12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</row>
    <row r="796" spans="1:12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</row>
    <row r="797" spans="1:12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</row>
    <row r="798" spans="1:12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</row>
    <row r="799" spans="1:12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</row>
    <row r="800" spans="1:12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</row>
    <row r="801" spans="1:12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</row>
    <row r="802" spans="1:12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</row>
    <row r="803" spans="1:12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</row>
    <row r="804" spans="1:12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</row>
    <row r="805" spans="1:12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</row>
    <row r="806" spans="1:12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</row>
    <row r="807" spans="1:12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</row>
    <row r="808" spans="1:12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</row>
    <row r="809" spans="1:12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</row>
    <row r="810" spans="1:12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</row>
    <row r="811" spans="1:12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</row>
    <row r="812" spans="1:12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</row>
    <row r="813" spans="1:12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</row>
    <row r="814" spans="1:12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</row>
    <row r="815" spans="1:12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</row>
    <row r="816" spans="1:12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</row>
    <row r="817" spans="1:12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</row>
    <row r="818" spans="1:12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</row>
    <row r="819" spans="1:12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</row>
    <row r="820" spans="1:12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</row>
    <row r="821" spans="1:12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</row>
    <row r="822" spans="1:12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</row>
    <row r="823" spans="1:12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</row>
    <row r="824" spans="1:12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</row>
    <row r="825" spans="1:12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</row>
    <row r="826" spans="1:12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</row>
    <row r="827" spans="1:12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</row>
    <row r="828" spans="1:12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</row>
    <row r="829" spans="1:12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</row>
    <row r="830" spans="1:12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</row>
    <row r="831" spans="1:12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</row>
    <row r="832" spans="1:12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</row>
    <row r="833" spans="1:12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</row>
    <row r="834" spans="1:12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</row>
    <row r="835" spans="1:12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</row>
    <row r="836" spans="1:12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</row>
    <row r="837" spans="1:12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</row>
    <row r="838" spans="1:12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</row>
    <row r="839" spans="1:12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</row>
    <row r="840" spans="1:12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</row>
    <row r="841" spans="1:12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</row>
    <row r="842" spans="1:12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</row>
    <row r="843" spans="1:12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</row>
    <row r="844" spans="1:12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</row>
    <row r="845" spans="1:12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</row>
    <row r="846" spans="1:12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</row>
    <row r="847" spans="1:12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</row>
    <row r="848" spans="1:12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</row>
    <row r="849" spans="1:12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</row>
    <row r="850" spans="1:12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</row>
    <row r="851" spans="1:12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</row>
    <row r="852" spans="1:12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</row>
    <row r="853" spans="1:12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</row>
    <row r="854" spans="1:12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</row>
    <row r="855" spans="1:12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</row>
    <row r="856" spans="1:12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</row>
    <row r="857" spans="1:12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</row>
    <row r="858" spans="1:12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</row>
    <row r="859" spans="1:12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</row>
    <row r="860" spans="1:12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</row>
    <row r="861" spans="1:12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</row>
    <row r="862" spans="1:12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</row>
    <row r="863" spans="1:12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</row>
    <row r="864" spans="1:12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</row>
    <row r="865" spans="1:12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</row>
    <row r="866" spans="1:12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</row>
    <row r="867" spans="1:12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</row>
    <row r="868" spans="1:12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</row>
    <row r="869" spans="1:12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</row>
    <row r="870" spans="1:12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</row>
    <row r="871" spans="1:12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</row>
    <row r="872" spans="1:12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</row>
    <row r="873" spans="1:12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</row>
    <row r="874" spans="1:12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</row>
    <row r="875" spans="1:12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</row>
    <row r="876" spans="1:12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</row>
    <row r="877" spans="1:12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</row>
    <row r="878" spans="1:12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</row>
    <row r="879" spans="1:12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</row>
    <row r="880" spans="1:12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</row>
    <row r="881" spans="1:12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</row>
    <row r="882" spans="1:12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</row>
    <row r="883" spans="1:12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</row>
    <row r="884" spans="1:12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</row>
    <row r="885" spans="1:12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</row>
    <row r="886" spans="1:12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</row>
    <row r="887" spans="1:12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</row>
    <row r="888" spans="1:12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</row>
    <row r="889" spans="1:12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</row>
    <row r="890" spans="1:12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</row>
    <row r="891" spans="1:12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</row>
    <row r="892" spans="1:12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</row>
    <row r="893" spans="1:12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</row>
    <row r="894" spans="1:12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</row>
    <row r="895" spans="1:12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</row>
    <row r="896" spans="1:12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</row>
    <row r="897" spans="1:12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</row>
    <row r="898" spans="1:12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</row>
    <row r="899" spans="1:12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</row>
    <row r="900" spans="1:12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</row>
    <row r="901" spans="1:12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</row>
    <row r="902" spans="1:12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</row>
    <row r="903" spans="1:12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</row>
    <row r="904" spans="1:12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</row>
    <row r="905" spans="1:12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</row>
    <row r="906" spans="1:12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</row>
    <row r="907" spans="1:12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</row>
    <row r="908" spans="1:12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</row>
    <row r="909" spans="1:12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</row>
    <row r="910" spans="1:12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</row>
    <row r="911" spans="1:12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</row>
    <row r="912" spans="1:12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</row>
    <row r="913" spans="1:12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</row>
    <row r="914" spans="1:12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</row>
    <row r="915" spans="1:12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</row>
    <row r="916" spans="1:12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</row>
    <row r="917" spans="1:12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</row>
    <row r="918" spans="1:12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</row>
    <row r="919" spans="1:12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</row>
    <row r="920" spans="1:12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</row>
    <row r="921" spans="1:12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</row>
    <row r="922" spans="1:12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</row>
    <row r="923" spans="1:12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</row>
    <row r="924" spans="1:12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</row>
    <row r="925" spans="1:12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</row>
    <row r="926" spans="1:12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</row>
    <row r="927" spans="1:12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</row>
    <row r="928" spans="1:12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</row>
    <row r="929" spans="1:12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</row>
    <row r="930" spans="1:12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</row>
    <row r="931" spans="1:12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</row>
    <row r="932" spans="1:12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</row>
    <row r="933" spans="1:12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</row>
    <row r="934" spans="1:12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</row>
    <row r="935" spans="1:12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</row>
    <row r="936" spans="1:12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</row>
    <row r="937" spans="1:12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</row>
    <row r="938" spans="1:12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</row>
    <row r="939" spans="1:12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</row>
    <row r="940" spans="1:12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</row>
    <row r="941" spans="1:12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</row>
    <row r="942" spans="1:12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</row>
    <row r="943" spans="1:12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</row>
    <row r="944" spans="1:12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</row>
    <row r="945" spans="1:12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</row>
    <row r="946" spans="1:12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</row>
    <row r="947" spans="1:12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</row>
    <row r="948" spans="1:12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</row>
    <row r="949" spans="1:12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</row>
    <row r="950" spans="1:12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</row>
    <row r="951" spans="1:12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</row>
    <row r="952" spans="1:12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</row>
    <row r="953" spans="1:12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</row>
    <row r="954" spans="1:12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</row>
    <row r="955" spans="1:12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</row>
    <row r="956" spans="1:12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</row>
    <row r="957" spans="1:12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</row>
    <row r="958" spans="1:12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</row>
    <row r="959" spans="1:12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</row>
    <row r="960" spans="1:12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</row>
    <row r="961" spans="1:12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</row>
    <row r="962" spans="1:12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</row>
    <row r="963" spans="1:12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</row>
    <row r="964" spans="1:12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</row>
    <row r="965" spans="1:12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</row>
    <row r="966" spans="1:12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</row>
    <row r="967" spans="1:12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</row>
    <row r="968" spans="1:12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</row>
    <row r="969" spans="1:12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</row>
    <row r="970" spans="1:12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</row>
    <row r="971" spans="1:12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</row>
    <row r="972" spans="1:12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</row>
    <row r="973" spans="1:12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</row>
    <row r="974" spans="1:12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</row>
    <row r="975" spans="1:12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</row>
    <row r="976" spans="1:12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</row>
    <row r="977" spans="1:12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</row>
    <row r="978" spans="1:12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</row>
    <row r="979" spans="1:12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</row>
    <row r="980" spans="1:12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</row>
    <row r="981" spans="1:12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</row>
    <row r="982" spans="1:12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</row>
    <row r="983" spans="1:12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</row>
    <row r="984" spans="1:12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</row>
    <row r="985" spans="1:12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</row>
    <row r="986" spans="1:12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</row>
    <row r="987" spans="1:12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</row>
    <row r="988" spans="1:12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</row>
    <row r="989" spans="1:12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</row>
    <row r="990" spans="1:12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</row>
    <row r="991" spans="1:12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</row>
    <row r="992" spans="1:12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</row>
    <row r="993" spans="1:12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</row>
    <row r="994" spans="1:12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</row>
    <row r="995" spans="1:12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</row>
    <row r="996" spans="1:12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</row>
    <row r="997" spans="1:12" x14ac:dyDescent="0.2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</row>
    <row r="998" spans="1:12" x14ac:dyDescent="0.2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</row>
    <row r="999" spans="1:12" x14ac:dyDescent="0.2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</row>
    <row r="1000" spans="1:12" x14ac:dyDescent="0.2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</row>
    <row r="1001" spans="1:12" x14ac:dyDescent="0.2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</row>
    <row r="1002" spans="1:12" x14ac:dyDescent="0.2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</row>
    <row r="1003" spans="1:12" x14ac:dyDescent="0.2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</row>
    <row r="1004" spans="1:12" x14ac:dyDescent="0.2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</row>
    <row r="1005" spans="1:12" x14ac:dyDescent="0.2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</row>
    <row r="1006" spans="1:12" x14ac:dyDescent="0.2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</row>
    <row r="1007" spans="1:12" x14ac:dyDescent="0.2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</row>
    <row r="1008" spans="1:12" x14ac:dyDescent="0.2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</row>
    <row r="1009" spans="1:12" x14ac:dyDescent="0.2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</row>
    <row r="1010" spans="1:12" x14ac:dyDescent="0.2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</row>
    <row r="1011" spans="1:12" x14ac:dyDescent="0.2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</row>
    <row r="1012" spans="1:12" x14ac:dyDescent="0.2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</row>
    <row r="1013" spans="1:12" x14ac:dyDescent="0.2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</row>
    <row r="1014" spans="1:12" x14ac:dyDescent="0.2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</row>
    <row r="1015" spans="1:12" x14ac:dyDescent="0.2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</row>
    <row r="1016" spans="1:12" x14ac:dyDescent="0.2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</row>
    <row r="1017" spans="1:12" x14ac:dyDescent="0.2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</row>
    <row r="1018" spans="1:12" x14ac:dyDescent="0.2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</row>
    <row r="1019" spans="1:12" x14ac:dyDescent="0.2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</row>
    <row r="1020" spans="1:12" x14ac:dyDescent="0.2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</row>
    <row r="1021" spans="1:12" x14ac:dyDescent="0.2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</row>
    <row r="1022" spans="1:12" x14ac:dyDescent="0.2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</row>
    <row r="1023" spans="1:12" x14ac:dyDescent="0.2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</row>
    <row r="1024" spans="1:12" x14ac:dyDescent="0.2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</row>
    <row r="1025" spans="1:12" x14ac:dyDescent="0.2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</row>
    <row r="1026" spans="1:12" x14ac:dyDescent="0.2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</row>
    <row r="1027" spans="1:12" x14ac:dyDescent="0.2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</row>
    <row r="1028" spans="1:12" x14ac:dyDescent="0.2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</row>
    <row r="1029" spans="1:12" x14ac:dyDescent="0.2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</row>
    <row r="1030" spans="1:12" x14ac:dyDescent="0.2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</row>
    <row r="1031" spans="1:12" x14ac:dyDescent="0.2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</row>
    <row r="1032" spans="1:12" x14ac:dyDescent="0.2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</row>
    <row r="1033" spans="1:12" x14ac:dyDescent="0.2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</row>
    <row r="1034" spans="1:12" x14ac:dyDescent="0.2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</row>
    <row r="1035" spans="1:12" x14ac:dyDescent="0.2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</row>
    <row r="1036" spans="1:12" x14ac:dyDescent="0.2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</row>
    <row r="1037" spans="1:12" x14ac:dyDescent="0.2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</row>
    <row r="1038" spans="1:12" x14ac:dyDescent="0.2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</row>
    <row r="1039" spans="1:12" x14ac:dyDescent="0.2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</row>
    <row r="1040" spans="1:12" x14ac:dyDescent="0.2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</row>
    <row r="1041" spans="1:12" x14ac:dyDescent="0.2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</row>
    <row r="1042" spans="1:12" x14ac:dyDescent="0.2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</row>
    <row r="1043" spans="1:12" x14ac:dyDescent="0.2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</row>
    <row r="1044" spans="1:12" x14ac:dyDescent="0.2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</row>
    <row r="1045" spans="1:12" x14ac:dyDescent="0.2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</row>
    <row r="1046" spans="1:12" x14ac:dyDescent="0.2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</row>
    <row r="1047" spans="1:12" x14ac:dyDescent="0.2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</row>
    <row r="1048" spans="1:12" x14ac:dyDescent="0.2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</row>
    <row r="1049" spans="1:12" x14ac:dyDescent="0.2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</row>
    <row r="1050" spans="1:12" x14ac:dyDescent="0.2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</row>
    <row r="1051" spans="1:12" x14ac:dyDescent="0.2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</row>
    <row r="1052" spans="1:12" x14ac:dyDescent="0.2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</row>
    <row r="1053" spans="1:12" x14ac:dyDescent="0.2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</row>
    <row r="1054" spans="1:12" x14ac:dyDescent="0.2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</row>
    <row r="1055" spans="1:12" x14ac:dyDescent="0.2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</row>
    <row r="1056" spans="1:12" x14ac:dyDescent="0.2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</row>
    <row r="1057" spans="1:12" x14ac:dyDescent="0.2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</row>
    <row r="1058" spans="1:12" x14ac:dyDescent="0.2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</row>
    <row r="1059" spans="1:12" x14ac:dyDescent="0.2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</row>
    <row r="1060" spans="1:12" x14ac:dyDescent="0.2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</row>
    <row r="1061" spans="1:12" x14ac:dyDescent="0.2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</row>
    <row r="1062" spans="1:12" x14ac:dyDescent="0.2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</row>
    <row r="1063" spans="1:12" x14ac:dyDescent="0.2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</row>
    <row r="1064" spans="1:12" x14ac:dyDescent="0.2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</row>
    <row r="1065" spans="1:12" x14ac:dyDescent="0.2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</row>
    <row r="1066" spans="1:12" x14ac:dyDescent="0.2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</row>
    <row r="1067" spans="1:12" x14ac:dyDescent="0.2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</row>
    <row r="1068" spans="1:12" x14ac:dyDescent="0.2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</row>
    <row r="1069" spans="1:12" x14ac:dyDescent="0.2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</row>
    <row r="1070" spans="1:12" x14ac:dyDescent="0.2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</row>
    <row r="1071" spans="1:12" x14ac:dyDescent="0.2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</row>
    <row r="1072" spans="1:12" x14ac:dyDescent="0.2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</row>
    <row r="1073" spans="1:12" x14ac:dyDescent="0.2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</row>
    <row r="1074" spans="1:12" x14ac:dyDescent="0.2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</row>
    <row r="1075" spans="1:12" x14ac:dyDescent="0.2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</row>
    <row r="1076" spans="1:12" x14ac:dyDescent="0.2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</row>
    <row r="1077" spans="1:12" x14ac:dyDescent="0.2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</row>
    <row r="1078" spans="1:12" x14ac:dyDescent="0.2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</row>
    <row r="1079" spans="1:12" x14ac:dyDescent="0.2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</row>
    <row r="1080" spans="1:12" x14ac:dyDescent="0.2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</row>
    <row r="1081" spans="1:12" x14ac:dyDescent="0.2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</row>
    <row r="1082" spans="1:12" x14ac:dyDescent="0.2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</row>
    <row r="1083" spans="1:12" x14ac:dyDescent="0.2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</row>
    <row r="1084" spans="1:12" x14ac:dyDescent="0.2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</row>
    <row r="1085" spans="1:12" x14ac:dyDescent="0.2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</row>
    <row r="1086" spans="1:12" x14ac:dyDescent="0.2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</row>
    <row r="1087" spans="1:12" x14ac:dyDescent="0.2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</row>
    <row r="1088" spans="1:12" x14ac:dyDescent="0.2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</row>
    <row r="1089" spans="1:12" x14ac:dyDescent="0.2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</row>
    <row r="1090" spans="1:12" x14ac:dyDescent="0.2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</row>
    <row r="1091" spans="1:12" x14ac:dyDescent="0.2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</row>
    <row r="1092" spans="1:12" x14ac:dyDescent="0.2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</row>
    <row r="1093" spans="1:12" x14ac:dyDescent="0.2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</row>
    <row r="1094" spans="1:12" x14ac:dyDescent="0.2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</row>
    <row r="1095" spans="1:12" x14ac:dyDescent="0.2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</row>
    <row r="1096" spans="1:12" x14ac:dyDescent="0.2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</row>
    <row r="1097" spans="1:12" x14ac:dyDescent="0.2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</row>
    <row r="1098" spans="1:12" x14ac:dyDescent="0.2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</row>
    <row r="1099" spans="1:12" x14ac:dyDescent="0.2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</row>
    <row r="1100" spans="1:12" x14ac:dyDescent="0.2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</row>
    <row r="1101" spans="1:12" x14ac:dyDescent="0.2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</row>
    <row r="1102" spans="1:12" x14ac:dyDescent="0.2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</row>
    <row r="1103" spans="1:12" x14ac:dyDescent="0.2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</row>
    <row r="1104" spans="1:12" x14ac:dyDescent="0.2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</row>
    <row r="1105" spans="1:12" x14ac:dyDescent="0.2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</row>
    <row r="1106" spans="1:12" x14ac:dyDescent="0.2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</row>
    <row r="1107" spans="1:12" x14ac:dyDescent="0.2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</row>
    <row r="1108" spans="1:12" x14ac:dyDescent="0.2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</row>
    <row r="1109" spans="1:12" x14ac:dyDescent="0.2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</row>
    <row r="1110" spans="1:12" x14ac:dyDescent="0.2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</row>
    <row r="1111" spans="1:12" x14ac:dyDescent="0.2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</row>
    <row r="1112" spans="1:12" x14ac:dyDescent="0.2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</row>
    <row r="1113" spans="1:12" x14ac:dyDescent="0.2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</row>
    <row r="1114" spans="1:12" x14ac:dyDescent="0.2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</row>
    <row r="1115" spans="1:12" x14ac:dyDescent="0.2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</row>
    <row r="1116" spans="1:12" x14ac:dyDescent="0.2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</row>
    <row r="1117" spans="1:12" x14ac:dyDescent="0.2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</row>
    <row r="1118" spans="1:12" x14ac:dyDescent="0.2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</row>
    <row r="1119" spans="1:12" x14ac:dyDescent="0.2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</row>
    <row r="1120" spans="1:12" x14ac:dyDescent="0.2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</row>
    <row r="1121" spans="1:12" x14ac:dyDescent="0.2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</row>
    <row r="1122" spans="1:12" x14ac:dyDescent="0.2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</row>
    <row r="1123" spans="1:12" x14ac:dyDescent="0.2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</row>
    <row r="1124" spans="1:12" x14ac:dyDescent="0.2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</row>
    <row r="1125" spans="1:12" x14ac:dyDescent="0.2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</row>
    <row r="1126" spans="1:12" x14ac:dyDescent="0.2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</row>
    <row r="1127" spans="1:12" x14ac:dyDescent="0.2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</row>
    <row r="1128" spans="1:12" x14ac:dyDescent="0.2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</row>
    <row r="1129" spans="1:12" x14ac:dyDescent="0.2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</row>
    <row r="1130" spans="1:12" x14ac:dyDescent="0.2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</row>
    <row r="1131" spans="1:12" x14ac:dyDescent="0.2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</row>
    <row r="1132" spans="1:12" x14ac:dyDescent="0.2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</row>
    <row r="1133" spans="1:12" x14ac:dyDescent="0.2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</row>
    <row r="1134" spans="1:12" x14ac:dyDescent="0.2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</row>
    <row r="1135" spans="1:12" x14ac:dyDescent="0.2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</row>
    <row r="1136" spans="1:12" x14ac:dyDescent="0.2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</row>
    <row r="1137" spans="1:12" x14ac:dyDescent="0.2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</row>
    <row r="1138" spans="1:12" x14ac:dyDescent="0.2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</row>
    <row r="1139" spans="1:12" x14ac:dyDescent="0.2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</row>
    <row r="1140" spans="1:12" x14ac:dyDescent="0.2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</row>
    <row r="1141" spans="1:12" x14ac:dyDescent="0.2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</row>
    <row r="1142" spans="1:12" x14ac:dyDescent="0.2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</row>
    <row r="1143" spans="1:12" x14ac:dyDescent="0.2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</row>
    <row r="1144" spans="1:12" x14ac:dyDescent="0.2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</row>
    <row r="1145" spans="1:12" x14ac:dyDescent="0.2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</row>
    <row r="1146" spans="1:12" x14ac:dyDescent="0.2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</row>
    <row r="1147" spans="1:12" x14ac:dyDescent="0.2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</row>
    <row r="1148" spans="1:12" x14ac:dyDescent="0.2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</row>
    <row r="1149" spans="1:12" x14ac:dyDescent="0.2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</row>
    <row r="1150" spans="1:12" x14ac:dyDescent="0.2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</row>
    <row r="1151" spans="1:12" x14ac:dyDescent="0.2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</row>
    <row r="1152" spans="1:12" x14ac:dyDescent="0.2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</row>
    <row r="1153" spans="1:12" x14ac:dyDescent="0.2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</row>
    <row r="1154" spans="1:12" x14ac:dyDescent="0.2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</row>
    <row r="1155" spans="1:12" x14ac:dyDescent="0.2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</row>
    <row r="1156" spans="1:12" x14ac:dyDescent="0.2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</row>
    <row r="1157" spans="1:12" x14ac:dyDescent="0.2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</row>
    <row r="1158" spans="1:12" x14ac:dyDescent="0.2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</row>
    <row r="1159" spans="1:12" x14ac:dyDescent="0.2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</row>
    <row r="1160" spans="1:12" x14ac:dyDescent="0.2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</row>
    <row r="1161" spans="1:12" x14ac:dyDescent="0.2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</row>
    <row r="1162" spans="1:12" x14ac:dyDescent="0.2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</row>
    <row r="1163" spans="1:12" x14ac:dyDescent="0.2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</row>
    <row r="1164" spans="1:12" x14ac:dyDescent="0.2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</row>
    <row r="1165" spans="1:12" x14ac:dyDescent="0.2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</row>
    <row r="1166" spans="1:12" x14ac:dyDescent="0.2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</row>
    <row r="1167" spans="1:12" x14ac:dyDescent="0.2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</row>
    <row r="1168" spans="1:12" x14ac:dyDescent="0.2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</row>
    <row r="1169" spans="1:12" x14ac:dyDescent="0.2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</row>
    <row r="1170" spans="1:12" x14ac:dyDescent="0.2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</row>
    <row r="1171" spans="1:12" x14ac:dyDescent="0.2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</row>
    <row r="1172" spans="1:12" x14ac:dyDescent="0.2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</row>
    <row r="1173" spans="1:12" x14ac:dyDescent="0.2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</row>
    <row r="1174" spans="1:12" x14ac:dyDescent="0.2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</row>
    <row r="1175" spans="1:12" x14ac:dyDescent="0.2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</row>
    <row r="1176" spans="1:12" x14ac:dyDescent="0.2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</row>
    <row r="1177" spans="1:12" x14ac:dyDescent="0.2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</row>
    <row r="1178" spans="1:12" x14ac:dyDescent="0.2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</row>
    <row r="1179" spans="1:12" x14ac:dyDescent="0.2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</row>
    <row r="1180" spans="1:12" x14ac:dyDescent="0.2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</row>
    <row r="1181" spans="1:12" x14ac:dyDescent="0.2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</row>
    <row r="1182" spans="1:12" x14ac:dyDescent="0.2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</row>
    <row r="1183" spans="1:12" x14ac:dyDescent="0.2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</row>
    <row r="1184" spans="1:12" x14ac:dyDescent="0.2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</row>
    <row r="1185" spans="1:12" x14ac:dyDescent="0.2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</row>
    <row r="1186" spans="1:12" x14ac:dyDescent="0.2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</row>
    <row r="1187" spans="1:12" x14ac:dyDescent="0.2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</row>
    <row r="1188" spans="1:12" x14ac:dyDescent="0.2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</row>
    <row r="1189" spans="1:12" x14ac:dyDescent="0.2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</row>
    <row r="1190" spans="1:12" x14ac:dyDescent="0.2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</row>
    <row r="1191" spans="1:12" x14ac:dyDescent="0.2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</row>
    <row r="1192" spans="1:12" x14ac:dyDescent="0.2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</row>
    <row r="1193" spans="1:12" x14ac:dyDescent="0.2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</row>
    <row r="1194" spans="1:12" x14ac:dyDescent="0.2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</row>
    <row r="1195" spans="1:12" x14ac:dyDescent="0.2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</row>
    <row r="1196" spans="1:12" x14ac:dyDescent="0.2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</row>
    <row r="1197" spans="1:12" x14ac:dyDescent="0.2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</row>
    <row r="1198" spans="1:12" x14ac:dyDescent="0.2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</row>
    <row r="1199" spans="1:12" x14ac:dyDescent="0.2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</row>
  </sheetData>
  <mergeCells count="5">
    <mergeCell ref="A340:L340"/>
    <mergeCell ref="A213:L213"/>
    <mergeCell ref="A1:L1"/>
    <mergeCell ref="A67:L67"/>
    <mergeCell ref="A122:L122"/>
  </mergeCells>
  <pageMargins left="0.7" right="0.7" top="0.75" bottom="0.75" header="0.3" footer="0.3"/>
  <pageSetup paperSize="8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Sil-art Rycho444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Kowalski Ryszard</dc:creator>
  <cp:lastModifiedBy>asia</cp:lastModifiedBy>
  <cp:lastPrinted>2019-05-28T10:32:25Z</cp:lastPrinted>
  <dcterms:created xsi:type="dcterms:W3CDTF">2018-12-12T20:52:48Z</dcterms:created>
  <dcterms:modified xsi:type="dcterms:W3CDTF">2019-05-28T12:36:46Z</dcterms:modified>
</cp:coreProperties>
</file>