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omasz Wojtaszek\Rybaki odpowiedzi na pytania\AD 13\EDIT\"/>
    </mc:Choice>
  </mc:AlternateContent>
  <bookViews>
    <workbookView xWindow="0" yWindow="0" windowWidth="28800" windowHeight="12435" activeTab="7"/>
  </bookViews>
  <sheets>
    <sheet name="Etap I" sheetId="5" r:id="rId1"/>
    <sheet name="Etap II" sheetId="6" r:id="rId2"/>
    <sheet name="Etap III" sheetId="7" r:id="rId3"/>
    <sheet name="Etap IV" sheetId="8" r:id="rId4"/>
    <sheet name="Etap V" sheetId="9" r:id="rId5"/>
    <sheet name="Etap VI" sheetId="10" r:id="rId6"/>
    <sheet name="Etap VII" sheetId="11" r:id="rId7"/>
    <sheet name="CAŁOŚĆ" sheetId="12" r:id="rId8"/>
  </sheets>
  <definedNames>
    <definedName name="_xlnm.Print_Area" localSheetId="7">CAŁOŚĆ!$A$1:$D$12</definedName>
    <definedName name="_xlnm.Print_Area" localSheetId="0">'Etap I'!$A$1:$G$123</definedName>
    <definedName name="_xlnm.Print_Area" localSheetId="1">'Etap II'!$A$1:$G$170</definedName>
    <definedName name="_xlnm.Print_Area" localSheetId="2">'Etap III'!$A$1:$H$122</definedName>
    <definedName name="_xlnm.Print_Area" localSheetId="3">'Etap IV'!$A$1:$G$151</definedName>
    <definedName name="_xlnm.Print_Area" localSheetId="4">'Etap V'!$A$1:$H$20</definedName>
    <definedName name="_xlnm.Print_Area" localSheetId="5">'Etap VI'!$A$1:$G$22</definedName>
    <definedName name="_xlnm.Print_Area" localSheetId="6">'Etap VII'!$A$1:$G$25</definedName>
  </definedNames>
  <calcPr calcId="152511"/>
</workbook>
</file>

<file path=xl/calcChain.xml><?xml version="1.0" encoding="utf-8"?>
<calcChain xmlns="http://schemas.openxmlformats.org/spreadsheetml/2006/main">
  <c r="D12" i="12" l="1"/>
  <c r="G151" i="8" l="1"/>
  <c r="E15" i="5" l="1"/>
  <c r="G11" i="5"/>
  <c r="D11" i="12"/>
  <c r="D10" i="12"/>
  <c r="D8" i="12"/>
  <c r="G25" i="11"/>
  <c r="G23" i="11"/>
  <c r="G21" i="11"/>
  <c r="G19" i="11"/>
  <c r="G17" i="11"/>
  <c r="G12" i="11"/>
  <c r="G10" i="11"/>
  <c r="G8" i="11"/>
  <c r="G6" i="11"/>
  <c r="G22" i="10"/>
  <c r="G20" i="10"/>
  <c r="G17" i="10"/>
  <c r="G15" i="10"/>
  <c r="G13" i="10"/>
  <c r="G10" i="10"/>
  <c r="G6" i="10"/>
  <c r="G149" i="8"/>
  <c r="G147" i="8"/>
  <c r="G145" i="8"/>
  <c r="G143" i="8"/>
  <c r="G140" i="8"/>
  <c r="G137" i="8"/>
  <c r="G135" i="8"/>
  <c r="E131" i="8"/>
  <c r="G131" i="8" s="1"/>
  <c r="G127" i="8"/>
  <c r="G123" i="8"/>
  <c r="G120" i="8"/>
  <c r="G116" i="8"/>
  <c r="G108" i="8"/>
  <c r="G106" i="8"/>
  <c r="G102" i="8"/>
  <c r="G81" i="8"/>
  <c r="G78" i="8"/>
  <c r="G76" i="8"/>
  <c r="G63" i="8"/>
  <c r="G61" i="8"/>
  <c r="G48" i="8"/>
  <c r="G46" i="8"/>
  <c r="G43" i="8"/>
  <c r="G41" i="8"/>
  <c r="G39" i="8"/>
  <c r="G36" i="8"/>
  <c r="G33" i="8"/>
  <c r="G31" i="8"/>
  <c r="G28" i="8"/>
  <c r="G25" i="8"/>
  <c r="G23" i="8"/>
  <c r="G21" i="8"/>
  <c r="G12" i="8"/>
  <c r="G9" i="8"/>
  <c r="G115" i="8"/>
  <c r="G113" i="8"/>
  <c r="G97" i="8"/>
  <c r="G92" i="8"/>
  <c r="G90" i="8"/>
  <c r="G88" i="8"/>
  <c r="G74" i="8"/>
  <c r="G72" i="8"/>
  <c r="G70" i="8"/>
  <c r="G60" i="8"/>
  <c r="G58" i="8"/>
  <c r="G56" i="8"/>
  <c r="G20" i="8"/>
  <c r="G18" i="8"/>
  <c r="G5" i="8"/>
  <c r="G170" i="6" l="1"/>
  <c r="D6" i="12" s="1"/>
  <c r="G168" i="6"/>
  <c r="G166" i="6"/>
  <c r="G164" i="6"/>
  <c r="G162" i="6"/>
  <c r="G159" i="6"/>
  <c r="G156" i="6"/>
  <c r="G154" i="6"/>
  <c r="E150" i="6"/>
  <c r="G150" i="6" s="1"/>
  <c r="G146" i="6"/>
  <c r="G144" i="6"/>
  <c r="G140" i="6"/>
  <c r="G137" i="6"/>
  <c r="G133" i="6"/>
  <c r="G125" i="6"/>
  <c r="G123" i="6"/>
  <c r="G119" i="6"/>
  <c r="G95" i="6"/>
  <c r="G92" i="6"/>
  <c r="G90" i="6"/>
  <c r="G67" i="6"/>
  <c r="G65" i="6"/>
  <c r="G62" i="6"/>
  <c r="G60" i="6"/>
  <c r="G58" i="6"/>
  <c r="G55" i="6"/>
  <c r="G52" i="6"/>
  <c r="G50" i="6"/>
  <c r="E49" i="6"/>
  <c r="E46" i="6"/>
  <c r="G42" i="6"/>
  <c r="G40" i="6"/>
  <c r="G38" i="6"/>
  <c r="G37" i="6"/>
  <c r="G23" i="6"/>
  <c r="G18" i="6"/>
  <c r="G13" i="6"/>
  <c r="G11" i="6"/>
  <c r="G9" i="6"/>
  <c r="G6" i="6"/>
  <c r="G132" i="6"/>
  <c r="G130" i="6"/>
  <c r="G117" i="6"/>
  <c r="G113" i="6"/>
  <c r="G111" i="6"/>
  <c r="G106" i="6"/>
  <c r="G104" i="6"/>
  <c r="G102" i="6"/>
  <c r="G88" i="6"/>
  <c r="G86" i="6"/>
  <c r="G84" i="6"/>
  <c r="G79" i="6"/>
  <c r="G77" i="6"/>
  <c r="G75" i="6"/>
  <c r="G34" i="6"/>
  <c r="G32" i="6"/>
  <c r="G121" i="5"/>
  <c r="G119" i="5"/>
  <c r="G117" i="5"/>
  <c r="G114" i="5"/>
  <c r="G111" i="5"/>
  <c r="G109" i="5"/>
  <c r="E105" i="5"/>
  <c r="G105" i="5" s="1"/>
  <c r="G101" i="5"/>
  <c r="G98" i="5"/>
  <c r="G95" i="5"/>
  <c r="G93" i="5"/>
  <c r="G89" i="5"/>
  <c r="G87" i="5"/>
  <c r="G66" i="5"/>
  <c r="G63" i="5"/>
  <c r="G61" i="5"/>
  <c r="G38" i="5"/>
  <c r="G36" i="5"/>
  <c r="G33" i="5"/>
  <c r="G31" i="5"/>
  <c r="G29" i="5"/>
  <c r="G26" i="5"/>
  <c r="G23" i="5"/>
  <c r="G21" i="5"/>
  <c r="G18" i="5"/>
  <c r="G15" i="5"/>
  <c r="G13" i="5"/>
  <c r="G84" i="5"/>
  <c r="G82" i="5"/>
  <c r="G77" i="5"/>
  <c r="G75" i="5"/>
  <c r="G73" i="5"/>
  <c r="G59" i="5"/>
  <c r="G57" i="5"/>
  <c r="G55" i="5"/>
  <c r="G50" i="5"/>
  <c r="G48" i="5"/>
  <c r="G46" i="5"/>
  <c r="G9" i="5"/>
  <c r="G6" i="5"/>
  <c r="G123" i="5" s="1"/>
  <c r="D5" i="12" s="1"/>
  <c r="H18" i="9"/>
  <c r="H16" i="9"/>
  <c r="H14" i="9"/>
  <c r="H12" i="9"/>
  <c r="H10" i="9"/>
  <c r="H7" i="9"/>
  <c r="H120" i="7"/>
  <c r="H117" i="7"/>
  <c r="F117" i="7"/>
  <c r="F114" i="7"/>
  <c r="H114" i="7" s="1"/>
  <c r="H112" i="7"/>
  <c r="F112" i="7"/>
  <c r="F109" i="7"/>
  <c r="H109" i="7" s="1"/>
  <c r="F107" i="7"/>
  <c r="H107" i="7" s="1"/>
  <c r="F104" i="7"/>
  <c r="H104" i="7" s="1"/>
  <c r="F100" i="7"/>
  <c r="H100" i="7" s="1"/>
  <c r="F97" i="7"/>
  <c r="H97" i="7" s="1"/>
  <c r="H94" i="7"/>
  <c r="F94" i="7"/>
  <c r="F92" i="7"/>
  <c r="H92" i="7" s="1"/>
  <c r="H90" i="7"/>
  <c r="F90" i="7"/>
  <c r="F88" i="7"/>
  <c r="H88" i="7" s="1"/>
  <c r="F84" i="7"/>
  <c r="H84" i="7" s="1"/>
  <c r="F81" i="7"/>
  <c r="H81" i="7" s="1"/>
  <c r="F79" i="7"/>
  <c r="H79" i="7" s="1"/>
  <c r="F76" i="7"/>
  <c r="H76" i="7" s="1"/>
  <c r="H73" i="7"/>
  <c r="F73" i="7"/>
  <c r="F70" i="7"/>
  <c r="H70" i="7" s="1"/>
  <c r="H68" i="7"/>
  <c r="F68" i="7"/>
  <c r="F65" i="7"/>
  <c r="H65" i="7" s="1"/>
  <c r="F62" i="7"/>
  <c r="H62" i="7" s="1"/>
  <c r="F60" i="7"/>
  <c r="H60" i="7" s="1"/>
  <c r="F58" i="7"/>
  <c r="H58" i="7" s="1"/>
  <c r="F54" i="7"/>
  <c r="H54" i="7" s="1"/>
  <c r="H52" i="7"/>
  <c r="F52" i="7"/>
  <c r="H49" i="7"/>
  <c r="H47" i="7"/>
  <c r="H45" i="7"/>
  <c r="F43" i="7"/>
  <c r="H43" i="7" s="1"/>
  <c r="F41" i="7"/>
  <c r="H41" i="7" s="1"/>
  <c r="H39" i="7"/>
  <c r="F39" i="7"/>
  <c r="F37" i="7"/>
  <c r="H37" i="7" s="1"/>
  <c r="H35" i="7"/>
  <c r="F35" i="7"/>
  <c r="F33" i="7"/>
  <c r="H33" i="7" s="1"/>
  <c r="F31" i="7"/>
  <c r="H31" i="7" s="1"/>
  <c r="F29" i="7"/>
  <c r="H29" i="7" s="1"/>
  <c r="F26" i="7"/>
  <c r="H26" i="7" s="1"/>
  <c r="F24" i="7"/>
  <c r="H24" i="7" s="1"/>
  <c r="H21" i="7"/>
  <c r="F21" i="7"/>
  <c r="F19" i="7"/>
  <c r="H19" i="7" s="1"/>
  <c r="H17" i="7"/>
  <c r="F17" i="7"/>
  <c r="H15" i="7"/>
  <c r="H13" i="7"/>
  <c r="H10" i="7"/>
  <c r="F10" i="7"/>
  <c r="F6" i="7"/>
  <c r="H6" i="7" s="1"/>
  <c r="H20" i="9" l="1"/>
  <c r="D9" i="12" s="1"/>
  <c r="H122" i="7"/>
  <c r="D7" i="12" s="1"/>
  <c r="E99" i="8" l="1"/>
  <c r="F100" i="8" l="1"/>
  <c r="G99" i="8"/>
  <c r="G49" i="6"/>
  <c r="G46" i="6" l="1"/>
</calcChain>
</file>

<file path=xl/sharedStrings.xml><?xml version="1.0" encoding="utf-8"?>
<sst xmlns="http://schemas.openxmlformats.org/spreadsheetml/2006/main" count="1798" uniqueCount="368">
  <si>
    <t>Lp.</t>
  </si>
  <si>
    <t>m</t>
  </si>
  <si>
    <t>m2</t>
  </si>
  <si>
    <t>m3</t>
  </si>
  <si>
    <t>D-01.01.01</t>
  </si>
  <si>
    <t>szt.</t>
  </si>
  <si>
    <t>t</t>
  </si>
  <si>
    <t>Nr spec. techn.</t>
  </si>
  <si>
    <t>D-01.02.04</t>
  </si>
  <si>
    <t>D-01.00.00 ROBOTY PRZYGOTOWAWCZE</t>
  </si>
  <si>
    <t>D-04.00.00 PODBUDOWY</t>
  </si>
  <si>
    <t>D-05.00.00 NAWIERZCHNIE</t>
  </si>
  <si>
    <t>D-08.00.00 ELEMENTY ULIC</t>
  </si>
  <si>
    <t>Roboty pomiarowe przy liniowych robotach ziemnych - trasa dróg w terenie równinnym</t>
  </si>
  <si>
    <t>km</t>
  </si>
  <si>
    <t>Koszty składowania materiału z rozbiórki - gruz (Zakład Zagospodarowania Odpadów w Poznaniu sp. z o.o.)</t>
  </si>
  <si>
    <t>Rozbiórka ław betonowych spod obrzeży i krawężników drogowych</t>
  </si>
  <si>
    <t>D-01.02.04 Rozbiórka elementów dróg, ogrodzeń i przepustów</t>
  </si>
  <si>
    <t>D-04.01.01 Koryto wraz z profilowaniem z zagęszczaniem podłoża</t>
  </si>
  <si>
    <t>4.1</t>
  </si>
  <si>
    <t>6.1</t>
  </si>
  <si>
    <t>D-04.01.01</t>
  </si>
  <si>
    <t>d.4.1</t>
  </si>
  <si>
    <t>d.6.1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</si>
  <si>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</si>
  <si>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</si>
  <si>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</si>
  <si>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</si>
  <si>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D-04.06.01</t>
  </si>
  <si>
    <t>D.05.03.01</t>
  </si>
  <si>
    <t>D-05.03.11</t>
  </si>
  <si>
    <t>d.4.2</t>
  </si>
  <si>
    <t>D-08.01.01b</t>
  </si>
  <si>
    <t>kpl.</t>
  </si>
  <si>
    <t>4.3</t>
  </si>
  <si>
    <t>d.4.3</t>
  </si>
  <si>
    <t>D-04.03.01 Oczyszczenie i skropienie</t>
  </si>
  <si>
    <t>D-04.04.02 Podbudowa z kruszywa łamanego/D-04.04.02 Podbudowa z kruszywa niezwiązanego</t>
  </si>
  <si>
    <t>D-08.02.01 Nawierzchnia z płyt betonowych</t>
  </si>
  <si>
    <t>D.01.02.04</t>
  </si>
  <si>
    <t>D-04.03.01</t>
  </si>
  <si>
    <t>D-04.04.02</t>
  </si>
  <si>
    <t>D-08.02.01</t>
  </si>
  <si>
    <t>D-01.02.01 Odtworzenie trasy i punktów wysokościowych</t>
  </si>
  <si>
    <t>D-04.06.01 Podbudowa z betonu</t>
  </si>
  <si>
    <t>Rozbudowa SPP ulicy Rybaki</t>
  </si>
  <si>
    <t> </t>
  </si>
  <si>
    <t>Rozbiórka nawierzchni z kostki betonowej szarej - chodnik i zjazdy</t>
  </si>
  <si>
    <t>Rozbiórka podbudowy - jezdnia - konstrukcja</t>
  </si>
  <si>
    <t>Doświetlacze piwniczne - demontaż</t>
  </si>
  <si>
    <t>D-02.00.00 ROOBOTY ZIEMNE</t>
  </si>
  <si>
    <t>D.02.01.01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</si>
  <si>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</si>
  <si>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</si>
  <si>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</si>
  <si>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</si>
  <si>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</si>
  <si>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</si>
  <si>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</si>
  <si>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</si>
  <si>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</si>
  <si>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</si>
  <si>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Podbudowa z betonu C 8/10 gr. 10cm</t>
  </si>
  <si>
    <t>D.04.07.01 Podbudowa z betonu asfaltowego</t>
  </si>
  <si>
    <t>D-04.07.01a</t>
  </si>
  <si>
    <t>Podbudowa zasadnicza z mieszanki AC 22P gr. 7cm - jezdnia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</si>
  <si>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</si>
  <si>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</si>
  <si>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</si>
  <si>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</si>
  <si>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</si>
  <si>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D-05.03.11 Recykling - frezowanie nawierzchni asfaltowych na zimno</t>
  </si>
  <si>
    <t>Frezowanie jezdni</t>
  </si>
  <si>
    <t>D-08.05.03 Ścieki z kostki betonowej</t>
  </si>
  <si>
    <t>D-08.05.03</t>
  </si>
  <si>
    <t>Ścieki uliczne z kostki betonowej gr. 8cm w dwóch rzędach (szerokość 10cm) na ławie betonowej C12/15.</t>
  </si>
  <si>
    <t>Opis i wyliczenia</t>
  </si>
  <si>
    <t>j.m.</t>
  </si>
  <si>
    <t>RAZEM</t>
  </si>
  <si>
    <t>Jezdnia</t>
  </si>
  <si>
    <t>Chodniki</t>
  </si>
  <si>
    <t>Zjazdy</t>
  </si>
  <si>
    <t>Zjazdy z kostki kamiennej i płyt kamiennych</t>
  </si>
  <si>
    <t>Wywiezienie materiału z terenu rozbiórki przy mechanicznym załadowaniu i wyładowaniu samochodem samowyładowczym - zgodnie z SST</t>
  </si>
  <si>
    <t>Wywiezienie gruzu z terenu rozbiórki przy mechanicznym załadowaniu i wyładowaniu samochodem samowyładowczym, zgodnie z SST</t>
  </si>
  <si>
    <t>Roboty ziemne wykonywane koparkami przedsiębiernymi o pojemności łyżki 1.20 m3 w gruncie kat. III z transportem urobku samochodami samowyładowczymi</t>
  </si>
  <si>
    <t>D-10.01.01 Regulacja wysokościowa studzienek i zaworów</t>
  </si>
  <si>
    <t>D-10.01.01</t>
  </si>
  <si>
    <t>Regulacja wysokościowa studzienek i zaworów - telekomunikacyjnej</t>
  </si>
  <si>
    <t>Regulacja wysokościowa studzienek i zaworów - sieci wodociągowej</t>
  </si>
  <si>
    <t>Rozbiórka nawierzchni z płyt betonowych - chodnik</t>
  </si>
  <si>
    <t>Podbudowa z betonu C 8/10 gr. 15cm</t>
  </si>
  <si>
    <t>Zjazdy z płyt betonowych</t>
  </si>
  <si>
    <t>Regulacja wysokościowa studzienek i zaworów - sieci cieplnej</t>
  </si>
  <si>
    <t>Rozbiórka krawężników kamiennych - na odkład</t>
  </si>
  <si>
    <t>1.1</t>
  </si>
  <si>
    <t>d.1.1</t>
  </si>
  <si>
    <t>1.2</t>
  </si>
  <si>
    <t>d.1.2</t>
  </si>
  <si>
    <t>(poz.2*0,08+poz.3*0,12)</t>
  </si>
  <si>
    <t>(poz.4)*0,033</t>
  </si>
  <si>
    <t>(poz.6+poz.7*0,12)</t>
  </si>
  <si>
    <t>(poz.8*2,5)</t>
  </si>
  <si>
    <t>d.2</t>
  </si>
  <si>
    <t>(poz.13*2,3)</t>
  </si>
  <si>
    <t>3.1</t>
  </si>
  <si>
    <t>d.3.1</t>
  </si>
  <si>
    <t>3.2</t>
  </si>
  <si>
    <t>d.3.2</t>
  </si>
  <si>
    <t>3.3</t>
  </si>
  <si>
    <t>d.3.3</t>
  </si>
  <si>
    <t>3.4</t>
  </si>
  <si>
    <t>d.3.4</t>
  </si>
  <si>
    <t>3.5</t>
  </si>
  <si>
    <t>d.3.5</t>
  </si>
  <si>
    <t>3.6</t>
  </si>
  <si>
    <t>d.3.6</t>
  </si>
  <si>
    <t>3.7</t>
  </si>
  <si>
    <t>d.3.7</t>
  </si>
  <si>
    <t>6.2</t>
  </si>
  <si>
    <t>d.6.2</t>
  </si>
  <si>
    <t>6.3</t>
  </si>
  <si>
    <t>d.6.3</t>
  </si>
  <si>
    <t>d.7</t>
  </si>
  <si>
    <t>D-08.01.02 Krawężniki kamienne</t>
  </si>
  <si>
    <t>Wykonanie chodnika z płyt betonowych 50x50x7 na podsypce piaskowo-cementowej 1:4 z zagęszczeniem mechanicznym - 7 cm grubości warstwy po zagęszczeniu</t>
  </si>
  <si>
    <t>Wykonanie zjazdów z płyt betonowych 50x50x7 na podsypce piaskowo-cementowej 1:4 z zagęszczeniem mechanicznym - 7 cm grubości warstwy po zagęszczeniu</t>
  </si>
  <si>
    <t>PRZEDMIAR ROBÓT - ETAP I</t>
  </si>
  <si>
    <t xml:space="preserve">Ustawienie krawężników kamiennych staroużytkowych (wyniesionych na 12cm, obniżonych) na podsypce cem.piaskowej i ławie betonowej (beton C12/15) z oporem </t>
  </si>
  <si>
    <t>176+22</t>
  </si>
  <si>
    <t>PRZEDMIAR ROBÓT - ETAP II</t>
  </si>
  <si>
    <t>D-01.02.01 Usunięcie drzew i krzaków</t>
  </si>
  <si>
    <t>D-01.02.01</t>
  </si>
  <si>
    <t>Ścinanie drzew piłą mechaniczną (śr. 46-55 cm)</t>
  </si>
  <si>
    <t>R*0,955</t>
  </si>
  <si>
    <t>Mechaniczne karczowanie pni (śr. 46-55 cm)</t>
  </si>
  <si>
    <t>R*0,955*19,1</t>
  </si>
  <si>
    <t>Wywożenie dłużyc</t>
  </si>
  <si>
    <t>mp</t>
  </si>
  <si>
    <t>Ścianie: tab.0006</t>
  </si>
  <si>
    <t>śr. 46-55cm</t>
  </si>
  <si>
    <t>5*0,35</t>
  </si>
  <si>
    <t>Wywożenie karpiny</t>
  </si>
  <si>
    <t>Karczowanie: tab.0006</t>
  </si>
  <si>
    <t>5*0,45</t>
  </si>
  <si>
    <t>Wywożenie gałęzi</t>
  </si>
  <si>
    <t>5*1,35</t>
  </si>
  <si>
    <t>1.3</t>
  </si>
  <si>
    <t>d.1.3</t>
  </si>
  <si>
    <t>Chodnik</t>
  </si>
  <si>
    <t>Zjazd</t>
  </si>
  <si>
    <t>Rozbiórka nawierzchni z kostki kamiennej</t>
  </si>
  <si>
    <t>- nawierzchni z kostki kamiennej, chodnik</t>
  </si>
  <si>
    <t>Rozbiórka nawierzchni z kostki kamiennej - chodnik</t>
  </si>
  <si>
    <t>Rozbiórka nawierzchni z płyt kamiennych na odkład</t>
  </si>
  <si>
    <t>Rozbiórka krawężników kamiennych na odkład</t>
  </si>
  <si>
    <t>(poz.7*0,08+poz.8*0,16+poz.9*0,12)</t>
  </si>
  <si>
    <t>(poz.11)*0,033</t>
  </si>
  <si>
    <t>(poz.13+poz.14*0,12)</t>
  </si>
  <si>
    <t>(poz.15*2,5)</t>
  </si>
  <si>
    <t>(poz.20*2,3)</t>
  </si>
  <si>
    <t>D-05.03.01</t>
  </si>
  <si>
    <t>Wykonanie nawierzchni z płyt kamiennych staroużytkowych gr. 12 cm (materiał z placu składowego) - w tym załadunek, transport, przycięcie płytek</t>
  </si>
  <si>
    <t>Chodnik wschodni</t>
  </si>
  <si>
    <t>Cięcie płyt kamiennych</t>
  </si>
  <si>
    <t>1645*0,656</t>
  </si>
  <si>
    <t>D-06.00.00 ROBOTY WYKOŃCZENIOWE</t>
  </si>
  <si>
    <t>5.1</t>
  </si>
  <si>
    <t>D-06.01.01 Humusowanie i obsianie trawą</t>
  </si>
  <si>
    <t>D-06.01.01</t>
  </si>
  <si>
    <t>Humusowanie z obsianiem przy grubości warstwy humusu 10 cm z odkładu</t>
  </si>
  <si>
    <t>d.5.1</t>
  </si>
  <si>
    <t>Zaprawa ziemią urodzajną, gruboś warstwy 40 cm</t>
  </si>
  <si>
    <t>Ustawienie krawężników kamiennych(wyniesione na 12cm, obniżone, wtopione) na podsypce cem.piaskowej i ławie betonowej (beton C12/15) z oporem</t>
  </si>
  <si>
    <t>243,00+38,00+24,00</t>
  </si>
  <si>
    <t>Wykonanie chodnika z płyt betonowych 50x50x7 na podsypce piaskowo-cementowej 1:4 z zagęszczeniem mechanicznym - 3 cm grubości warstwy po zagęszczeniu</t>
  </si>
  <si>
    <t>Wykonanie zjazdów z płyt betonowych 50x50x7 na podsypce piaskowo-cementowej 1:4 z zagęszczeniem mechanicznym - 3 cm grubości warstwy po zagęszczeniu</t>
  </si>
  <si>
    <t>Dogęszczenie i regulacja przykanalikow oraz uszczelnienie</t>
  </si>
  <si>
    <t>PRZEDMIAR ROBÓT ETAP IV</t>
  </si>
  <si>
    <t>D-00.00.00 WYMAGANIA OGÓLNE</t>
  </si>
  <si>
    <t>D-00.00.00</t>
  </si>
  <si>
    <t>Utworzenie wraz z utrzymaniem organizacji ruchu na czas budowy i zabezpieczenia robót</t>
  </si>
  <si>
    <t>d.1</t>
  </si>
  <si>
    <t>2.1</t>
  </si>
  <si>
    <t>d.2.1</t>
  </si>
  <si>
    <t>2.2</t>
  </si>
  <si>
    <t>d.2.2</t>
  </si>
  <si>
    <t>- kostka kamienna staroużytkowa, ul. Kwiatowa</t>
  </si>
  <si>
    <t>- nawierzchni z kostki kamiennej, zjazd</t>
  </si>
  <si>
    <t>Staroużytkowej rzędowej - ul. Kwiatowa</t>
  </si>
  <si>
    <t>Rozbiórka nawierzchni z kostki kamiennej - zjazd</t>
  </si>
  <si>
    <t>Rozbiórka nawierzchni z płyt betonowych - chodnik i zjazdy</t>
  </si>
  <si>
    <t>(poz.3*0,08+poz.4*0,16+poz.5*0,12)</t>
  </si>
  <si>
    <t>poz.6*0,033</t>
  </si>
  <si>
    <t>(poz.8+poz.9*0,12)</t>
  </si>
  <si>
    <t>(poz.10*2,5)</t>
  </si>
  <si>
    <t>D-02.00.00 ROBOTY ZIEMNE</t>
  </si>
  <si>
    <t>d.3</t>
  </si>
  <si>
    <t>(poz.15*2,3)</t>
  </si>
  <si>
    <t>Mechaniczne wykonanie koryta głębokości 40 cm</t>
  </si>
  <si>
    <t>Wywóz ziemi samochodami samowyładowczymi</t>
  </si>
  <si>
    <t>331*0,4</t>
  </si>
  <si>
    <t>4.4</t>
  </si>
  <si>
    <t>d.4.4</t>
  </si>
  <si>
    <t>4.5</t>
  </si>
  <si>
    <t>d.4.5</t>
  </si>
  <si>
    <t>4.6</t>
  </si>
  <si>
    <t>d.4.6</t>
  </si>
  <si>
    <t>112+22</t>
  </si>
  <si>
    <t>4.7</t>
  </si>
  <si>
    <t>d.4.7</t>
  </si>
  <si>
    <t>1645*0,344</t>
  </si>
  <si>
    <t>5.2</t>
  </si>
  <si>
    <t>d.5.2</t>
  </si>
  <si>
    <t>5.3</t>
  </si>
  <si>
    <t>d.5.3</t>
  </si>
  <si>
    <t>7.1</t>
  </si>
  <si>
    <t>Ustawienie krawężników kamiennych(wyniesione, obniżone, wtopione) na podsypce cem.piaskowej i ławie betonowej (beton C12/15) z oporem</t>
  </si>
  <si>
    <t>d.7.1</t>
  </si>
  <si>
    <t>114+44+330</t>
  </si>
  <si>
    <t>7.2</t>
  </si>
  <si>
    <t>d.7.2</t>
  </si>
  <si>
    <t>7.3</t>
  </si>
  <si>
    <t>d.7.3</t>
  </si>
  <si>
    <t>d.8</t>
  </si>
  <si>
    <t>Regulacja wysokościowa studzienek i zaworów - sieci kanalizacyjnej</t>
  </si>
  <si>
    <t>Regulacja wysokościowa studzienek - sieci elektroenergetycznej</t>
  </si>
  <si>
    <t>PRZEDMIAR ROBÓT - ETAP VI</t>
  </si>
  <si>
    <t>D-05.03.05c Nawierzchnia z betonu asfaltowego - warstwa ścieralna</t>
  </si>
  <si>
    <t> D-05.03.05c</t>
  </si>
  <si>
    <t>Wykonanie nawierzchni z betonu asfaltowego AC 11S warstwa ścieralna gr. 4 cm - jezdnia</t>
  </si>
  <si>
    <t>D-07.00.00 URZĄDZENIA BEZPIECZEŃSTWA RUCHU</t>
  </si>
  <si>
    <t>D-07.01.01 Oznakowanie poziome</t>
  </si>
  <si>
    <t>D-07.01.01</t>
  </si>
  <si>
    <t>Oznakowanie poziome grubowarstwowe nawierzchni bitumicznych</t>
  </si>
  <si>
    <t>D-07.02.01 Oznakowanie pionowe</t>
  </si>
  <si>
    <t>D-07.02.01</t>
  </si>
  <si>
    <t>Słupki do znaków drogowych z rur stalowych o śr. 60,3 mm</t>
  </si>
  <si>
    <t>Przymocowanie tablic znaków drogowych średnich typ II gen.</t>
  </si>
  <si>
    <t>Przestawienie istniejącego oznakowania pionowego</t>
  </si>
  <si>
    <t>2.3</t>
  </si>
  <si>
    <t>D-07.06.01 Ogrodzenie dróg</t>
  </si>
  <si>
    <t>Ustawienie słupków nieruchomych ZAP-01-SC-UL/PL/SK/PA (ilość pozostawiono do decyzji ZDM na zakończenie budowy)</t>
  </si>
  <si>
    <t>d.2.3</t>
  </si>
  <si>
    <t>PRZEDMIAR ROBÓT - ETAP VII</t>
  </si>
  <si>
    <t>D-09.00.00 ZIELEŃ</t>
  </si>
  <si>
    <t>D-09.01.01 Zieleń funkcjonalna i drogowa</t>
  </si>
  <si>
    <t>D-09.01.01</t>
  </si>
  <si>
    <t>Wykonanie trawników z nawierzchni ziemi urodzajnej</t>
  </si>
  <si>
    <t>Ściółkowanie rabat</t>
  </si>
  <si>
    <t>Wykonanie nasadzeń rekompensujących - Klon polny 'Elsrijk' obwód pnia 16-18 cm, korona wys. 220-250 cm</t>
  </si>
  <si>
    <t>Nasadzenie krzewów niskich oraz założenie terenów zielonych</t>
  </si>
  <si>
    <t>- tawuła japońska odm. Goldflame - 47 szt.,</t>
  </si>
  <si>
    <t>- tawuła szara odm. Grefsheim - 324 szt.</t>
  </si>
  <si>
    <t>- ognik szkarłatny odm. Kuntayi - 220 szt.</t>
  </si>
  <si>
    <t>D-10.11.01 Mała architektura</t>
  </si>
  <si>
    <t>Katalog mebli miejskich</t>
  </si>
  <si>
    <t>Kosze na śmieci - typu KOS-05-CHO-UL</t>
  </si>
  <si>
    <t>Ławki parkowe - typu LAW-07-SCHO-UL</t>
  </si>
  <si>
    <t>D-10.11.01</t>
  </si>
  <si>
    <t>Doświetlacze piwniczne - montaż zdemontowanych</t>
  </si>
  <si>
    <t>Stojaki rowerowe</t>
  </si>
  <si>
    <t>wraz z utrzymaniem organizacji ruchu na czas budowy i zabezpieczenia robót</t>
  </si>
  <si>
    <t>- nawierzchni z kostki kamiennej, chodnik i zjazd</t>
  </si>
  <si>
    <t>Wywiezienie materiału z terenu rozbiórki przy mechanicznym załadowaniu i wyładowaniu samochodem samowyładowczym - składowisko Inwestora</t>
  </si>
  <si>
    <t>Wywiezienie gruzu z terenu rozbiórki przy mechanicznym załadowaniu i wyładowaniu samochodem samowyładowczym</t>
  </si>
  <si>
    <t>Wykonanie nawierzchni z płyt kamiennych staroużytkowych gr. 12 cm (materiał z placu składowego) - w tym załadunek, transport, przycięcie płyt - selekcja</t>
  </si>
  <si>
    <t>D-05.03.05c</t>
  </si>
  <si>
    <t>5.4</t>
  </si>
  <si>
    <t>d.5.4</t>
  </si>
  <si>
    <t>8.2</t>
  </si>
  <si>
    <t>D-08.01.01b/02 Krawężniki betonowe/kamienne</t>
  </si>
  <si>
    <t>d.8.2</t>
  </si>
  <si>
    <t>8.3</t>
  </si>
  <si>
    <t>d.8.3</t>
  </si>
  <si>
    <t>Podsypka cementowo-piaskowa z zagęszczeniem mechanicznym - 3 cm grubości warstwy po zagęszczeniu</t>
  </si>
  <si>
    <t>8.4</t>
  </si>
  <si>
    <t>d.8.4</t>
  </si>
  <si>
    <t>d.10</t>
  </si>
  <si>
    <t>Układ drogowy bez warstwy ścieralnej (odcinek od ul. Kwiatowej do ul. Strzeleckiej wraz z odnogą ul. Strzałowej)</t>
  </si>
  <si>
    <t>Podstawa</t>
  </si>
  <si>
    <t>Opis</t>
  </si>
  <si>
    <t>Jedn. przedm.</t>
  </si>
  <si>
    <t>Ilość</t>
  </si>
  <si>
    <t>Cena jedn.</t>
  </si>
  <si>
    <t>Wartość</t>
  </si>
  <si>
    <t>cena rynkowa</t>
  </si>
  <si>
    <t>45100000-8</t>
  </si>
  <si>
    <t>KNR-W 2-01 0113-03</t>
  </si>
  <si>
    <t>KNR 2-01 0103-05</t>
  </si>
  <si>
    <t>KNR 2-01 0105-05</t>
  </si>
  <si>
    <t>KNNR 1 0107-01 0107-04</t>
  </si>
  <si>
    <t>KNNR 1 0107-02 0107-05</t>
  </si>
  <si>
    <t>KNNR 1 0107-03 0107-05</t>
  </si>
  <si>
    <t>KNR 2-31 0807-03</t>
  </si>
  <si>
    <t>KNR 2-31 0806-06</t>
  </si>
  <si>
    <t>KNR AT-03 0106-01</t>
  </si>
  <si>
    <t>KNR 19-01 0106-06</t>
  </si>
  <si>
    <t> D-01.02.04</t>
  </si>
  <si>
    <t>KNR 2-31 0813-05</t>
  </si>
  <si>
    <t>D-01.02.04 </t>
  </si>
  <si>
    <t>KNR 4-04 1103-04 1103-05</t>
  </si>
  <si>
    <t>analogia</t>
  </si>
  <si>
    <t>KNK 2-06 0811-07</t>
  </si>
  <si>
    <t>KNR 2-31 0801-03</t>
  </si>
  <si>
    <t>KNR-W 2-02 1017-01</t>
  </si>
  <si>
    <t>KNR 2-31 0703-03</t>
  </si>
  <si>
    <t>KNR-W 2-25 0419-05</t>
  </si>
  <si>
    <t>45111200-0</t>
  </si>
  <si>
    <t>KNR-W 2-01 0201-14 0210-04</t>
  </si>
  <si>
    <t>Roboty ziemne wykonywane koparkami przedsiębiernymi o pojemności łyżki 1.20 m3 w gruncie kat. III z transportem urobku samochodami samowyładowczymi do 10 km</t>
  </si>
  <si>
    <t>45233000-9</t>
  </si>
  <si>
    <t>KNR 2-31 0103-04</t>
  </si>
  <si>
    <t>KNR 2-31 0101-01 0101-02</t>
  </si>
  <si>
    <t>KNR-W 4-01 0109-06 0109-08</t>
  </si>
  <si>
    <t>KNR 2-31 0105-03 0105-04</t>
  </si>
  <si>
    <t>KNR AT-03 0202-01</t>
  </si>
  <si>
    <t>KNR AT-03 0202-02</t>
  </si>
  <si>
    <t>KNR 2-31 0114-05 0114-06</t>
  </si>
  <si>
    <t>KNR 2-31 0111-01 0111-02</t>
  </si>
  <si>
    <t>KNR 2-31 0109-03</t>
  </si>
  <si>
    <t>KNR 2-31 0109-03 0109-04</t>
  </si>
  <si>
    <t>KNNR 6 0110-03</t>
  </si>
  <si>
    <t>KNR 2-31 0302-05</t>
  </si>
  <si>
    <t>KNR 2-31 0302-01</t>
  </si>
  <si>
    <t>KNR 2-31 0309-05</t>
  </si>
  <si>
    <t>KNR AT-03 0101-04</t>
  </si>
  <si>
    <t>D-05.03.01 </t>
  </si>
  <si>
    <t>KNR 2-31 0311-01 0311-02</t>
  </si>
  <si>
    <t>KNR AT-03 0102-02 + KNR 4-01 0108-11 0108-12</t>
  </si>
  <si>
    <t>45230000-8</t>
  </si>
  <si>
    <t>8.1</t>
  </si>
  <si>
    <t>D.08.01.01 Oporniki betonowe/kamienne (w zależności od uzgodnień ZDM na etapie projektu budowlanego)</t>
  </si>
  <si>
    <t>KNR 2-31 0404-05 + KNR 2-31 0402-04</t>
  </si>
  <si>
    <t>D-08.01.01</t>
  </si>
  <si>
    <t>Ustawienie oporników kamiennych o wym. 12x25 cm na podsypce cem.piaskowej i ławie betonowej (beton C12/15) z oporem</t>
  </si>
  <si>
    <t>d.8.1</t>
  </si>
  <si>
    <t>Ława pod oporniki kamienne z oporem (beton C12/15)</t>
  </si>
  <si>
    <t>Ustawienie krawężników kamiennych(obniżone, wtopione) o wym. 20x30 cm na podsypce cem.piaskowej i ławie betonowej (beton C12/15) z oporem</t>
  </si>
  <si>
    <t>KNR 2-31 0404-05 + KNR 2-31 0402-04 0404-07</t>
  </si>
  <si>
    <t>Ustawienie krawężników kamiennych(obniżone, wtopione) o wym. 20x30 cm na podsypce cem.piaskowej i ławie betonowej (beton C12/15) z oporem - na łuku</t>
  </si>
  <si>
    <t>KNR 2-31 0309-06 + KNR 2-31 0105-07</t>
  </si>
  <si>
    <t>Wykonanie chodnika z płyt betonowych 50x50x7 na podsypce piaskowo-cementowej 1:4</t>
  </si>
  <si>
    <t>KNR AT-03 0402-01</t>
  </si>
  <si>
    <t>KNR 4-05II 0219-02</t>
  </si>
  <si>
    <t>Wartość kosztorysowa robót bez podatku VAT</t>
  </si>
  <si>
    <t>PRZEDMIAR ROBÓT - ETAP III</t>
  </si>
  <si>
    <t>Warstwa ścieralna ( na całym odcinku ul Rybaki)</t>
  </si>
  <si>
    <t>KNR 2-31 0310-05 0310-06</t>
  </si>
  <si>
    <t>KNR 2-31 1406-05</t>
  </si>
  <si>
    <t>KNR 2-31 1406-04</t>
  </si>
  <si>
    <t>KNR 2-31 1406-03</t>
  </si>
  <si>
    <t>PRZEDMIAR ROBÓT - ETAP V</t>
  </si>
  <si>
    <t>Stała Organizacja Ruchu</t>
  </si>
  <si>
    <t>Całość</t>
  </si>
  <si>
    <t>Etap</t>
  </si>
  <si>
    <t>Etap I</t>
  </si>
  <si>
    <t>Układ drogowy bez warstwy ścieralnej (Odcinek od Ul. Krakowskiej do ul. Kwiatowej )</t>
  </si>
  <si>
    <t>Etap II</t>
  </si>
  <si>
    <t>Kolizje  teletechniczne</t>
  </si>
  <si>
    <t>Etap III</t>
  </si>
  <si>
    <t>Etap IV</t>
  </si>
  <si>
    <t>Kanalizacja deszczowa</t>
  </si>
  <si>
    <t>Etap V</t>
  </si>
  <si>
    <t>Etap VI</t>
  </si>
  <si>
    <t>Etap VII</t>
  </si>
  <si>
    <t>Zieleń oraz zagospodarowanie terenu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</si>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</sst>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44" fontId="7" fillId="0" borderId="0" xfId="1" applyFont="1" applyAlignment="1">
      <alignment horizontal="center" vertical="center" wrapText="1"/>
    </xf>
    <xf numFmtId="44" fontId="7" fillId="0" borderId="0" xfId="0" applyNumberFormat="1" applyFont="1" applyAlignment="1">
      <alignment vertical="center" wrapText="1"/>
    </xf>
    <xf numFmtId="44" fontId="7" fillId="0" borderId="0" xfId="1" applyFont="1" applyAlignment="1">
      <alignment vertical="center" wrapText="1"/>
    </xf>
    <xf numFmtId="44" fontId="7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view="pageBreakPreview" zoomScaleNormal="100" zoomScaleSheetLayoutView="100" workbookViewId="0">
      <selection sqref="A1:G1"/>
    </sheetView>
  </sheetViews>
  <sheetFormatPr defaultRowHeight="11.25"/>
  <cols>
    <col min="1" max="1" width="6.375" style="1" customWidth="1"/>
    <col min="2" max="2" width="9.875" style="1" customWidth="1"/>
    <col min="3" max="3" width="40.5" style="2" customWidth="1"/>
    <col min="4" max="4" width="7.125" style="1" customWidth="1"/>
    <col min="5" max="5" width="9.25" style="2" customWidth="1"/>
    <col min="6" max="7" width="9.5" style="15" customWidth="1"/>
    <col min="8" max="8" width="10.875" style="2" customWidth="1"/>
    <col min="9" max="9" width="9.75" style="2" customWidth="1"/>
    <col min="10" max="16384" width="9" style="2"/>
  </cols>
  <sheetData>
    <row r="1" spans="1:7" ht="26.25" customHeight="1">
      <c r="A1" s="36" t="s">
        <v>127</v>
      </c>
      <c r="B1" s="36"/>
      <c r="C1" s="36"/>
      <c r="D1" s="36"/>
      <c r="E1" s="36"/>
      <c r="F1" s="36"/>
      <c r="G1" s="36"/>
    </row>
    <row r="2" spans="1:7" ht="24" customHeight="1">
      <c r="A2" s="16" t="s">
        <v>0</v>
      </c>
      <c r="B2" s="16" t="s">
        <v>7</v>
      </c>
      <c r="C2" s="16" t="s">
        <v>76</v>
      </c>
      <c r="D2" s="16" t="s">
        <v>77</v>
      </c>
      <c r="E2" s="16" t="s">
        <v>283</v>
      </c>
      <c r="F2" s="17" t="s">
        <v>284</v>
      </c>
      <c r="G2" s="17" t="s">
        <v>285</v>
      </c>
    </row>
    <row r="3" spans="1:7" ht="18.75" customHeight="1">
      <c r="A3" s="37" t="s">
        <v>45</v>
      </c>
      <c r="B3" s="37"/>
      <c r="C3" s="37"/>
      <c r="D3" s="37"/>
      <c r="E3" s="37"/>
      <c r="F3" s="37"/>
      <c r="G3" s="37"/>
    </row>
    <row r="4" spans="1:7" ht="15" customHeight="1">
      <c r="A4" s="16">
        <v>1</v>
      </c>
      <c r="B4" s="16" t="s">
        <v>46</v>
      </c>
      <c r="C4" s="34" t="s">
        <v>9</v>
      </c>
      <c r="D4" s="34"/>
      <c r="E4" s="34"/>
      <c r="F4" s="34"/>
      <c r="G4" s="34"/>
    </row>
    <row r="5" spans="1:7" ht="24.75" customHeight="1">
      <c r="A5" s="16" t="s">
        <v>95</v>
      </c>
      <c r="B5" s="16" t="s">
        <v>46</v>
      </c>
      <c r="C5" s="34" t="s">
        <v>43</v>
      </c>
      <c r="D5" s="34"/>
      <c r="E5" s="34"/>
      <c r="F5" s="34"/>
      <c r="G5" s="34"/>
    </row>
    <row r="6" spans="1:7" ht="25.5" customHeight="1">
      <c r="A6" s="18">
        <v>1</v>
      </c>
      <c r="B6" s="18" t="s">
        <v>4</v>
      </c>
      <c r="C6" s="19" t="s">
        <v>13</v>
      </c>
      <c r="D6" s="18" t="s">
        <v>14</v>
      </c>
      <c r="E6" s="19">
        <v>0.2</v>
      </c>
      <c r="F6" s="20">
        <v>0</v>
      </c>
      <c r="G6" s="20">
        <f>E6*F6</f>
        <v>0</v>
      </c>
    </row>
    <row r="7" spans="1:7" ht="15" customHeight="1">
      <c r="A7" s="18" t="s">
        <v>96</v>
      </c>
      <c r="B7" s="21"/>
      <c r="C7" s="22"/>
      <c r="D7" s="21"/>
      <c r="E7" s="22"/>
      <c r="F7" s="23"/>
      <c r="G7" s="23"/>
    </row>
    <row r="8" spans="1:7" ht="15" customHeight="1">
      <c r="A8" s="16" t="s">
        <v>97</v>
      </c>
      <c r="B8" s="16" t="s">
        <v>46</v>
      </c>
      <c r="C8" s="34" t="s">
        <v>17</v>
      </c>
      <c r="D8" s="34"/>
      <c r="E8" s="34"/>
      <c r="F8" s="34"/>
      <c r="G8" s="34"/>
    </row>
    <row r="9" spans="1:7" ht="22.5" customHeight="1">
      <c r="A9" s="18">
        <v>2</v>
      </c>
      <c r="B9" s="18" t="s">
        <v>39</v>
      </c>
      <c r="C9" s="19" t="s">
        <v>47</v>
      </c>
      <c r="D9" s="18" t="s">
        <v>2</v>
      </c>
      <c r="E9" s="19">
        <v>96</v>
      </c>
      <c r="F9" s="20">
        <v>0</v>
      </c>
      <c r="G9" s="20">
        <f>E9*F9</f>
        <v>0</v>
      </c>
    </row>
    <row r="10" spans="1:7" ht="15" customHeight="1">
      <c r="A10" s="18" t="s">
        <v>98</v>
      </c>
      <c r="B10" s="21"/>
      <c r="C10" s="22"/>
      <c r="D10" s="21"/>
      <c r="E10" s="22"/>
      <c r="F10" s="23"/>
      <c r="G10" s="23"/>
    </row>
    <row r="11" spans="1:7" ht="15" customHeight="1">
      <c r="A11" s="18">
        <v>3</v>
      </c>
      <c r="B11" s="18" t="s">
        <v>8</v>
      </c>
      <c r="C11" s="19" t="s">
        <v>90</v>
      </c>
      <c r="D11" s="18" t="s">
        <v>2</v>
      </c>
      <c r="E11" s="19">
        <v>588</v>
      </c>
      <c r="F11" s="20">
        <v>0</v>
      </c>
      <c r="G11" s="20">
        <f>E11*F11</f>
        <v>0</v>
      </c>
    </row>
    <row r="12" spans="1:7" ht="15" customHeight="1">
      <c r="A12" s="18" t="s">
        <v>98</v>
      </c>
      <c r="B12" s="21"/>
      <c r="C12" s="22"/>
      <c r="D12" s="21"/>
      <c r="E12" s="22"/>
      <c r="F12" s="23"/>
      <c r="G12" s="23"/>
    </row>
    <row r="13" spans="1:7" ht="15" customHeight="1">
      <c r="A13" s="18">
        <v>4</v>
      </c>
      <c r="B13" s="18" t="s">
        <v>8</v>
      </c>
      <c r="C13" s="19" t="s">
        <v>94</v>
      </c>
      <c r="D13" s="18" t="s">
        <v>1</v>
      </c>
      <c r="E13" s="19">
        <v>196</v>
      </c>
      <c r="F13" s="20">
        <v>0</v>
      </c>
      <c r="G13" s="20">
        <f>E13*F13</f>
        <v>0</v>
      </c>
    </row>
    <row r="14" spans="1:7" ht="15" customHeight="1">
      <c r="A14" s="18" t="s">
        <v>98</v>
      </c>
      <c r="B14" s="21"/>
      <c r="C14" s="22"/>
      <c r="D14" s="21"/>
      <c r="E14" s="22"/>
      <c r="F14" s="23"/>
      <c r="G14" s="23"/>
    </row>
    <row r="15" spans="1:7" ht="34.5" customHeight="1">
      <c r="A15" s="18">
        <v>5</v>
      </c>
      <c r="B15" s="18" t="s">
        <v>8</v>
      </c>
      <c r="C15" s="19" t="s">
        <v>83</v>
      </c>
      <c r="D15" s="18" t="s">
        <v>3</v>
      </c>
      <c r="E15" s="19">
        <f>E9*0.08+E11*0.12</f>
        <v>78.240000000000009</v>
      </c>
      <c r="F15" s="20">
        <v>0</v>
      </c>
      <c r="G15" s="20">
        <f>E15*F15</f>
        <v>0</v>
      </c>
    </row>
    <row r="16" spans="1:7" ht="15" customHeight="1">
      <c r="A16" s="18" t="s">
        <v>98</v>
      </c>
      <c r="B16" s="21"/>
      <c r="C16" s="22"/>
      <c r="D16" s="21"/>
      <c r="E16" s="22"/>
      <c r="F16" s="23"/>
      <c r="G16" s="23"/>
    </row>
    <row r="17" spans="1:7" ht="15" customHeight="1">
      <c r="A17" s="18" t="s">
        <v>46</v>
      </c>
      <c r="B17" s="18" t="s">
        <v>46</v>
      </c>
      <c r="C17" s="19" t="s">
        <v>99</v>
      </c>
      <c r="D17" s="18"/>
      <c r="E17" s="19"/>
      <c r="F17" s="20"/>
      <c r="G17" s="20"/>
    </row>
    <row r="18" spans="1:7" ht="15" customHeight="1">
      <c r="A18" s="18">
        <v>6</v>
      </c>
      <c r="B18" s="18" t="s">
        <v>8</v>
      </c>
      <c r="C18" s="35" t="s">
        <v>16</v>
      </c>
      <c r="D18" s="18" t="s">
        <v>3</v>
      </c>
      <c r="E18" s="19">
        <v>6.468</v>
      </c>
      <c r="F18" s="20">
        <v>0</v>
      </c>
      <c r="G18" s="20">
        <f>E18*F18</f>
        <v>0</v>
      </c>
    </row>
    <row r="19" spans="1:7" ht="15" customHeight="1">
      <c r="A19" s="18" t="s">
        <v>98</v>
      </c>
      <c r="B19" s="21"/>
      <c r="C19" s="35"/>
      <c r="D19" s="21"/>
      <c r="E19" s="22"/>
      <c r="F19" s="23"/>
      <c r="G19" s="23"/>
    </row>
    <row r="20" spans="1:7" ht="15" customHeight="1">
      <c r="A20" s="18" t="s">
        <v>46</v>
      </c>
      <c r="B20" s="18" t="s">
        <v>46</v>
      </c>
      <c r="C20" s="19" t="s">
        <v>100</v>
      </c>
      <c r="D20" s="18"/>
      <c r="E20" s="19"/>
      <c r="F20" s="20"/>
      <c r="G20" s="20"/>
    </row>
    <row r="21" spans="1:7" ht="15" customHeight="1">
      <c r="A21" s="18">
        <v>7</v>
      </c>
      <c r="B21" s="18" t="s">
        <v>8</v>
      </c>
      <c r="C21" s="19" t="s">
        <v>48</v>
      </c>
      <c r="D21" s="18" t="s">
        <v>2</v>
      </c>
      <c r="E21" s="19">
        <v>418</v>
      </c>
      <c r="F21" s="20">
        <v>0</v>
      </c>
      <c r="G21" s="20">
        <f>E21*F21</f>
        <v>0</v>
      </c>
    </row>
    <row r="22" spans="1:7" ht="15" customHeight="1">
      <c r="A22" s="18" t="s">
        <v>98</v>
      </c>
      <c r="B22" s="21"/>
      <c r="C22" s="22"/>
      <c r="D22" s="21"/>
      <c r="E22" s="22"/>
      <c r="F22" s="23"/>
      <c r="G22" s="23"/>
    </row>
    <row r="23" spans="1:7" ht="41.25" customHeight="1">
      <c r="A23" s="18">
        <v>8</v>
      </c>
      <c r="B23" s="18" t="s">
        <v>8</v>
      </c>
      <c r="C23" s="19" t="s">
        <v>84</v>
      </c>
      <c r="D23" s="18" t="s">
        <v>3</v>
      </c>
      <c r="E23" s="19">
        <v>56.628</v>
      </c>
      <c r="F23" s="20">
        <v>0</v>
      </c>
      <c r="G23" s="20">
        <f>E23*F23</f>
        <v>0</v>
      </c>
    </row>
    <row r="24" spans="1:7" ht="15" customHeight="1">
      <c r="A24" s="18" t="s">
        <v>98</v>
      </c>
      <c r="B24" s="21"/>
      <c r="C24" s="22"/>
      <c r="D24" s="21"/>
      <c r="E24" s="22"/>
      <c r="F24" s="23"/>
      <c r="G24" s="23"/>
    </row>
    <row r="25" spans="1:7" ht="15" customHeight="1">
      <c r="A25" s="18" t="s">
        <v>46</v>
      </c>
      <c r="B25" s="18" t="s">
        <v>46</v>
      </c>
      <c r="C25" s="19" t="s">
        <v>101</v>
      </c>
      <c r="D25" s="18"/>
      <c r="E25" s="19"/>
      <c r="F25" s="20"/>
      <c r="G25" s="20"/>
    </row>
    <row r="26" spans="1:7" ht="31.5" customHeight="1">
      <c r="A26" s="18">
        <v>9</v>
      </c>
      <c r="B26" s="18" t="s">
        <v>8</v>
      </c>
      <c r="C26" s="19" t="s">
        <v>15</v>
      </c>
      <c r="D26" s="18" t="s">
        <v>6</v>
      </c>
      <c r="E26" s="19">
        <v>141.57</v>
      </c>
      <c r="F26" s="20">
        <v>0</v>
      </c>
      <c r="G26" s="20">
        <f>E26*F26</f>
        <v>0</v>
      </c>
    </row>
    <row r="27" spans="1:7" ht="19.5" customHeight="1">
      <c r="A27" s="18" t="s">
        <v>98</v>
      </c>
      <c r="B27" s="21"/>
      <c r="C27" s="22"/>
      <c r="D27" s="21"/>
      <c r="E27" s="22"/>
      <c r="F27" s="23"/>
      <c r="G27" s="23"/>
    </row>
    <row r="28" spans="1:7" ht="15" customHeight="1">
      <c r="A28" s="18" t="s">
        <v>46</v>
      </c>
      <c r="B28" s="18" t="s">
        <v>46</v>
      </c>
      <c r="C28" s="19" t="s">
        <v>102</v>
      </c>
      <c r="D28" s="18" t="s">
        <v>6</v>
      </c>
      <c r="E28" s="19"/>
      <c r="F28" s="20"/>
      <c r="G28" s="20"/>
    </row>
    <row r="29" spans="1:7" ht="15" customHeight="1">
      <c r="A29" s="18">
        <v>10</v>
      </c>
      <c r="B29" s="18" t="s">
        <v>8</v>
      </c>
      <c r="C29" s="19" t="s">
        <v>49</v>
      </c>
      <c r="D29" s="18" t="s">
        <v>33</v>
      </c>
      <c r="E29" s="19">
        <v>2</v>
      </c>
      <c r="F29" s="20">
        <v>0</v>
      </c>
      <c r="G29" s="20">
        <f>E29*F29</f>
        <v>0</v>
      </c>
    </row>
    <row r="30" spans="1:7" ht="15" customHeight="1">
      <c r="A30" s="18" t="s">
        <v>98</v>
      </c>
      <c r="B30" s="21"/>
      <c r="C30" s="22"/>
      <c r="D30" s="21"/>
      <c r="E30" s="22"/>
      <c r="F30" s="23"/>
      <c r="G30" s="23"/>
    </row>
    <row r="31" spans="1:7" ht="19.5" customHeight="1">
      <c r="A31" s="18">
        <v>11</v>
      </c>
      <c r="B31" s="18" t="s">
        <v>8</v>
      </c>
      <c r="C31" s="19" t="s">
        <v>26</v>
      </c>
      <c r="D31" s="18" t="s">
        <v>5</v>
      </c>
      <c r="E31" s="19">
        <v>4</v>
      </c>
      <c r="F31" s="20">
        <v>0</v>
      </c>
      <c r="G31" s="20">
        <f>E31*F31</f>
        <v>0</v>
      </c>
    </row>
    <row r="32" spans="1:7" ht="15" customHeight="1">
      <c r="A32" s="18" t="s">
        <v>98</v>
      </c>
      <c r="B32" s="21"/>
      <c r="C32" s="22"/>
      <c r="D32" s="21"/>
      <c r="E32" s="22"/>
      <c r="F32" s="23"/>
      <c r="G32" s="23"/>
    </row>
    <row r="33" spans="1:7" ht="30" customHeight="1">
      <c r="A33" s="18">
        <v>12</v>
      </c>
      <c r="B33" s="18" t="s">
        <v>8</v>
      </c>
      <c r="C33" s="19" t="s">
        <v>27</v>
      </c>
      <c r="D33" s="18" t="s">
        <v>5</v>
      </c>
      <c r="E33" s="19">
        <v>4</v>
      </c>
      <c r="F33" s="20">
        <v>0</v>
      </c>
      <c r="G33" s="20">
        <f>E33*F33</f>
        <v>0</v>
      </c>
    </row>
    <row r="34" spans="1:7" ht="18.75" customHeight="1">
      <c r="A34" s="18" t="s">
        <v>98</v>
      </c>
      <c r="B34" s="21"/>
      <c r="C34" s="22"/>
      <c r="D34" s="21"/>
      <c r="E34" s="22"/>
      <c r="F34" s="23"/>
      <c r="G34" s="23"/>
    </row>
    <row r="35" spans="1:7" ht="15" customHeight="1">
      <c r="A35" s="16">
        <v>2</v>
      </c>
      <c r="B35" s="16" t="s">
        <v>46</v>
      </c>
      <c r="C35" s="34" t="s">
        <v>50</v>
      </c>
      <c r="D35" s="34"/>
      <c r="E35" s="34"/>
      <c r="F35" s="34"/>
      <c r="G35" s="34"/>
    </row>
    <row r="36" spans="1:7" ht="36.75" customHeight="1">
      <c r="A36" s="18">
        <v>13</v>
      </c>
      <c r="B36" s="18" t="s">
        <v>51</v>
      </c>
      <c r="C36" s="19" t="s">
        <v>85</v>
      </c>
      <c r="D36" s="18" t="s">
        <v>3</v>
      </c>
      <c r="E36" s="19">
        <v>206</v>
      </c>
      <c r="F36" s="20">
        <v>0</v>
      </c>
      <c r="G36" s="20">
        <f>E36*F36</f>
        <v>0</v>
      </c>
    </row>
    <row r="37" spans="1:7" ht="15" customHeight="1">
      <c r="A37" s="18" t="s">
        <v>103</v>
      </c>
      <c r="B37" s="21"/>
      <c r="C37" s="22"/>
      <c r="D37" s="21"/>
      <c r="E37" s="22"/>
      <c r="F37" s="23"/>
      <c r="G37" s="23"/>
    </row>
    <row r="38" spans="1:7" ht="29.25" customHeight="1">
      <c r="A38" s="18">
        <v>14</v>
      </c>
      <c r="B38" s="18" t="s">
        <v>8</v>
      </c>
      <c r="C38" s="19" t="s">
        <v>15</v>
      </c>
      <c r="D38" s="18" t="s">
        <v>6</v>
      </c>
      <c r="E38" s="19">
        <v>473.8</v>
      </c>
      <c r="F38" s="20">
        <v>0</v>
      </c>
      <c r="G38" s="20">
        <f>E38*F38</f>
        <v>0</v>
      </c>
    </row>
    <row r="39" spans="1:7" ht="15" customHeight="1">
      <c r="A39" s="18" t="s">
        <v>103</v>
      </c>
      <c r="B39" s="21"/>
      <c r="C39" s="22"/>
      <c r="D39" s="21"/>
      <c r="E39" s="22"/>
      <c r="F39" s="23"/>
      <c r="G39" s="23"/>
    </row>
    <row r="40" spans="1:7" ht="15" customHeight="1">
      <c r="A40" s="18" t="s">
        <v>46</v>
      </c>
      <c r="B40" s="18" t="s">
        <v>46</v>
      </c>
      <c r="C40" s="19" t="s">
        <v>104</v>
      </c>
      <c r="D40" s="18"/>
      <c r="E40" s="19"/>
      <c r="F40" s="20"/>
      <c r="G40" s="20"/>
    </row>
    <row r="41" spans="1:7" ht="15" customHeight="1">
      <c r="A41" s="16">
        <v>3</v>
      </c>
      <c r="B41" s="16" t="s">
        <v>46</v>
      </c>
      <c r="C41" s="34" t="s">
        <v>10</v>
      </c>
      <c r="D41" s="34"/>
      <c r="E41" s="34"/>
      <c r="F41" s="34"/>
      <c r="G41" s="34"/>
    </row>
    <row r="42" spans="1:7" ht="13.5" customHeight="1">
      <c r="A42" s="16" t="s">
        <v>105</v>
      </c>
      <c r="B42" s="16" t="s">
        <v>46</v>
      </c>
      <c r="C42" s="34" t="s">
        <v>18</v>
      </c>
      <c r="D42" s="34"/>
      <c r="E42" s="34"/>
      <c r="F42" s="34"/>
      <c r="G42" s="34"/>
    </row>
    <row r="43" spans="1:7" ht="30" customHeight="1">
      <c r="A43" s="18">
        <v>15</v>
      </c>
      <c r="B43" s="18" t="s">
        <v>21</v>
      </c>
      <c r="C43" s="19" t="s">
        <v>52</v>
      </c>
      <c r="D43" s="18" t="s">
        <v>2</v>
      </c>
      <c r="E43" s="19" t="s">
        <v>46</v>
      </c>
      <c r="F43" s="20" t="s">
        <v>46</v>
      </c>
      <c r="G43" s="20"/>
    </row>
    <row r="44" spans="1:7" ht="19.5" customHeight="1">
      <c r="A44" s="18" t="s">
        <v>106</v>
      </c>
      <c r="B44" s="21"/>
      <c r="C44" s="22"/>
      <c r="D44" s="21"/>
      <c r="E44" s="22"/>
      <c r="F44" s="23"/>
      <c r="G44" s="23"/>
    </row>
    <row r="45" spans="1:7" ht="9.75" customHeight="1">
      <c r="A45" s="18" t="s">
        <v>46</v>
      </c>
      <c r="B45" s="18" t="s">
        <v>46</v>
      </c>
      <c r="C45" s="19" t="s">
        <v>79</v>
      </c>
      <c r="D45" s="18" t="s">
        <v>46</v>
      </c>
      <c r="E45" s="19" t="s">
        <v>46</v>
      </c>
      <c r="F45" s="20" t="s">
        <v>46</v>
      </c>
      <c r="G45" s="20"/>
    </row>
    <row r="46" spans="1:7" ht="15" customHeight="1">
      <c r="A46" s="18" t="s">
        <v>46</v>
      </c>
      <c r="B46" s="18" t="s">
        <v>46</v>
      </c>
      <c r="C46" s="19">
        <v>840</v>
      </c>
      <c r="D46" s="18" t="s">
        <v>2</v>
      </c>
      <c r="E46" s="19">
        <v>840</v>
      </c>
      <c r="F46" s="20">
        <v>0</v>
      </c>
      <c r="G46" s="20">
        <f>E46*F46</f>
        <v>0</v>
      </c>
    </row>
    <row r="47" spans="1:7" ht="16.5" customHeight="1">
      <c r="A47" s="18" t="s">
        <v>46</v>
      </c>
      <c r="B47" s="18" t="s">
        <v>46</v>
      </c>
      <c r="C47" s="19" t="s">
        <v>80</v>
      </c>
      <c r="D47" s="18" t="s">
        <v>46</v>
      </c>
      <c r="E47" s="19" t="s">
        <v>46</v>
      </c>
      <c r="F47" s="20" t="s">
        <v>46</v>
      </c>
      <c r="G47" s="20"/>
    </row>
    <row r="48" spans="1:7" ht="15" customHeight="1">
      <c r="A48" s="18" t="s">
        <v>46</v>
      </c>
      <c r="B48" s="18" t="s">
        <v>46</v>
      </c>
      <c r="C48" s="19">
        <v>413</v>
      </c>
      <c r="D48" s="18" t="s">
        <v>2</v>
      </c>
      <c r="E48" s="19">
        <v>413</v>
      </c>
      <c r="F48" s="20">
        <v>0</v>
      </c>
      <c r="G48" s="20">
        <f>E48*F48</f>
        <v>0</v>
      </c>
    </row>
    <row r="49" spans="1:7" ht="15" customHeight="1">
      <c r="A49" s="18" t="s">
        <v>46</v>
      </c>
      <c r="B49" s="18" t="s">
        <v>46</v>
      </c>
      <c r="C49" s="19" t="s">
        <v>81</v>
      </c>
      <c r="D49" s="18" t="s">
        <v>46</v>
      </c>
      <c r="E49" s="19" t="s">
        <v>46</v>
      </c>
      <c r="F49" s="20" t="s">
        <v>46</v>
      </c>
      <c r="G49" s="20"/>
    </row>
    <row r="50" spans="1:7" ht="9.75" customHeight="1">
      <c r="A50" s="18" t="s">
        <v>46</v>
      </c>
      <c r="B50" s="18" t="s">
        <v>46</v>
      </c>
      <c r="C50" s="19">
        <v>42</v>
      </c>
      <c r="D50" s="18" t="s">
        <v>2</v>
      </c>
      <c r="E50" s="19">
        <v>42</v>
      </c>
      <c r="F50" s="20">
        <v>0</v>
      </c>
      <c r="G50" s="20">
        <f>E50*F50</f>
        <v>0</v>
      </c>
    </row>
    <row r="51" spans="1:7" ht="15" customHeight="1">
      <c r="A51" s="16" t="s">
        <v>107</v>
      </c>
      <c r="B51" s="16" t="s">
        <v>46</v>
      </c>
      <c r="C51" s="34" t="s">
        <v>53</v>
      </c>
      <c r="D51" s="34"/>
      <c r="E51" s="34"/>
      <c r="F51" s="34"/>
      <c r="G51" s="34"/>
    </row>
    <row r="52" spans="1:7" ht="15" customHeight="1">
      <c r="A52" s="18">
        <v>16</v>
      </c>
      <c r="B52" s="18" t="s">
        <v>54</v>
      </c>
      <c r="C52" s="19" t="s">
        <v>55</v>
      </c>
      <c r="D52" s="18" t="s">
        <v>2</v>
      </c>
      <c r="E52" s="19" t="s">
        <v>46</v>
      </c>
      <c r="F52" s="20" t="s">
        <v>46</v>
      </c>
      <c r="G52" s="20"/>
    </row>
    <row r="53" spans="1:7" ht="15" customHeight="1">
      <c r="A53" s="18" t="s">
        <v>108</v>
      </c>
      <c r="B53" s="21"/>
      <c r="C53" s="22"/>
      <c r="D53" s="21"/>
      <c r="E53" s="22"/>
      <c r="F53" s="23"/>
      <c r="G53" s="23"/>
    </row>
    <row r="54" spans="1:7" ht="15" customHeight="1">
      <c r="A54" s="18" t="s">
        <v>46</v>
      </c>
      <c r="B54" s="18" t="s">
        <v>46</v>
      </c>
      <c r="C54" s="19" t="s">
        <v>79</v>
      </c>
      <c r="D54" s="18" t="s">
        <v>46</v>
      </c>
      <c r="E54" s="19" t="s">
        <v>46</v>
      </c>
      <c r="F54" s="20" t="s">
        <v>46</v>
      </c>
      <c r="G54" s="20"/>
    </row>
    <row r="55" spans="1:7" ht="20.25" customHeight="1">
      <c r="A55" s="18" t="s">
        <v>46</v>
      </c>
      <c r="B55" s="18" t="s">
        <v>46</v>
      </c>
      <c r="C55" s="19">
        <v>840</v>
      </c>
      <c r="D55" s="18" t="s">
        <v>2</v>
      </c>
      <c r="E55" s="19">
        <v>840</v>
      </c>
      <c r="F55" s="20">
        <v>0</v>
      </c>
      <c r="G55" s="20">
        <f>E55*F55</f>
        <v>0</v>
      </c>
    </row>
    <row r="56" spans="1:7" ht="15" customHeight="1">
      <c r="A56" s="18" t="s">
        <v>46</v>
      </c>
      <c r="B56" s="18" t="s">
        <v>46</v>
      </c>
      <c r="C56" s="19" t="s">
        <v>80</v>
      </c>
      <c r="D56" s="18" t="s">
        <v>46</v>
      </c>
      <c r="E56" s="19" t="s">
        <v>46</v>
      </c>
      <c r="F56" s="20" t="s">
        <v>46</v>
      </c>
      <c r="G56" s="20"/>
    </row>
    <row r="57" spans="1:7" ht="13.5" customHeight="1">
      <c r="A57" s="18" t="s">
        <v>46</v>
      </c>
      <c r="B57" s="18" t="s">
        <v>46</v>
      </c>
      <c r="C57" s="19">
        <v>413</v>
      </c>
      <c r="D57" s="18" t="s">
        <v>2</v>
      </c>
      <c r="E57" s="19">
        <v>413</v>
      </c>
      <c r="F57" s="20">
        <v>0</v>
      </c>
      <c r="G57" s="20">
        <f>E57*F57</f>
        <v>0</v>
      </c>
    </row>
    <row r="58" spans="1:7" ht="15" customHeight="1">
      <c r="A58" s="18" t="s">
        <v>46</v>
      </c>
      <c r="B58" s="18" t="s">
        <v>46</v>
      </c>
      <c r="C58" s="19" t="s">
        <v>81</v>
      </c>
      <c r="D58" s="18" t="s">
        <v>46</v>
      </c>
      <c r="E58" s="19" t="s">
        <v>46</v>
      </c>
      <c r="F58" s="20" t="s">
        <v>46</v>
      </c>
      <c r="G58" s="20"/>
    </row>
    <row r="59" spans="1:7" ht="20.25" customHeight="1">
      <c r="A59" s="18" t="s">
        <v>46</v>
      </c>
      <c r="B59" s="18" t="s">
        <v>46</v>
      </c>
      <c r="C59" s="19">
        <v>42</v>
      </c>
      <c r="D59" s="18" t="s">
        <v>2</v>
      </c>
      <c r="E59" s="19">
        <v>42</v>
      </c>
      <c r="F59" s="20">
        <v>0</v>
      </c>
      <c r="G59" s="20">
        <f>E59*F59</f>
        <v>0</v>
      </c>
    </row>
    <row r="60" spans="1:7" ht="17.25" customHeight="1">
      <c r="A60" s="16" t="s">
        <v>109</v>
      </c>
      <c r="B60" s="16" t="s">
        <v>46</v>
      </c>
      <c r="C60" s="34" t="s">
        <v>36</v>
      </c>
      <c r="D60" s="34"/>
      <c r="E60" s="34"/>
      <c r="F60" s="34"/>
      <c r="G60" s="34"/>
    </row>
    <row r="61" spans="1:7" ht="40.5" customHeight="1">
      <c r="A61" s="18">
        <v>17</v>
      </c>
      <c r="B61" s="18" t="s">
        <v>40</v>
      </c>
      <c r="C61" s="19" t="s">
        <v>56</v>
      </c>
      <c r="D61" s="18" t="s">
        <v>2</v>
      </c>
      <c r="E61" s="19">
        <v>840</v>
      </c>
      <c r="F61" s="20">
        <v>0</v>
      </c>
      <c r="G61" s="20">
        <f>E61*F61</f>
        <v>0</v>
      </c>
    </row>
    <row r="62" spans="1:7" ht="15" customHeight="1">
      <c r="A62" s="18" t="s">
        <v>110</v>
      </c>
      <c r="B62" s="21"/>
      <c r="C62" s="22"/>
      <c r="D62" s="21"/>
      <c r="E62" s="22"/>
      <c r="F62" s="23"/>
      <c r="G62" s="23"/>
    </row>
    <row r="63" spans="1:7" ht="38.25" customHeight="1">
      <c r="A63" s="18">
        <v>18</v>
      </c>
      <c r="B63" s="18" t="s">
        <v>40</v>
      </c>
      <c r="C63" s="19" t="s">
        <v>57</v>
      </c>
      <c r="D63" s="18" t="s">
        <v>2</v>
      </c>
      <c r="E63" s="19">
        <v>840</v>
      </c>
      <c r="F63" s="20">
        <v>0</v>
      </c>
      <c r="G63" s="20">
        <f>E63*F63</f>
        <v>0</v>
      </c>
    </row>
    <row r="64" spans="1:7" ht="21.75" customHeight="1">
      <c r="A64" s="18" t="s">
        <v>110</v>
      </c>
      <c r="B64" s="21"/>
      <c r="C64" s="22"/>
      <c r="D64" s="21"/>
      <c r="E64" s="22"/>
      <c r="F64" s="23"/>
      <c r="G64" s="23"/>
    </row>
    <row r="65" spans="1:7" ht="15" customHeight="1">
      <c r="A65" s="16" t="s">
        <v>111</v>
      </c>
      <c r="B65" s="16" t="s">
        <v>46</v>
      </c>
      <c r="C65" s="34" t="s">
        <v>37</v>
      </c>
      <c r="D65" s="34"/>
      <c r="E65" s="34"/>
      <c r="F65" s="34"/>
      <c r="G65" s="34"/>
    </row>
    <row r="66" spans="1:7" ht="31.5" customHeight="1">
      <c r="A66" s="18">
        <v>19</v>
      </c>
      <c r="B66" s="18" t="s">
        <v>41</v>
      </c>
      <c r="C66" s="19" t="s">
        <v>58</v>
      </c>
      <c r="D66" s="18" t="s">
        <v>2</v>
      </c>
      <c r="E66" s="19">
        <v>840</v>
      </c>
      <c r="F66" s="20">
        <v>0</v>
      </c>
      <c r="G66" s="20">
        <f>E66*F66</f>
        <v>0</v>
      </c>
    </row>
    <row r="67" spans="1:7" ht="15" customHeight="1">
      <c r="A67" s="18" t="s">
        <v>112</v>
      </c>
      <c r="B67" s="21"/>
      <c r="C67" s="22"/>
      <c r="D67" s="21"/>
      <c r="E67" s="22"/>
      <c r="F67" s="23"/>
      <c r="G67" s="23"/>
    </row>
    <row r="68" spans="1:7" ht="15" customHeight="1">
      <c r="A68" s="16" t="s">
        <v>113</v>
      </c>
      <c r="B68" s="16" t="s">
        <v>46</v>
      </c>
      <c r="C68" s="34" t="s">
        <v>59</v>
      </c>
      <c r="D68" s="34"/>
      <c r="E68" s="34"/>
      <c r="F68" s="34"/>
      <c r="G68" s="34"/>
    </row>
    <row r="69" spans="1:7" ht="24.75" customHeight="1">
      <c r="A69" s="18">
        <v>20</v>
      </c>
      <c r="B69" s="18" t="s">
        <v>60</v>
      </c>
      <c r="C69" s="19" t="s">
        <v>61</v>
      </c>
      <c r="D69" s="18" t="s">
        <v>2</v>
      </c>
      <c r="E69" s="19" t="s">
        <v>46</v>
      </c>
      <c r="F69" s="20" t="s">
        <v>46</v>
      </c>
      <c r="G69" s="20"/>
    </row>
    <row r="70" spans="1:7" ht="15" customHeight="1">
      <c r="A70" s="18" t="s">
        <v>114</v>
      </c>
      <c r="B70" s="21"/>
      <c r="C70" s="22"/>
      <c r="D70" s="21"/>
      <c r="E70" s="22"/>
      <c r="F70" s="23"/>
      <c r="G70" s="23"/>
    </row>
    <row r="71" spans="1:7" ht="15" customHeight="1">
      <c r="A71" s="18" t="s">
        <v>46</v>
      </c>
      <c r="B71" s="18" t="s">
        <v>46</v>
      </c>
      <c r="C71" s="19"/>
      <c r="D71" s="18" t="s">
        <v>46</v>
      </c>
      <c r="E71" s="19" t="s">
        <v>46</v>
      </c>
      <c r="F71" s="20" t="s">
        <v>46</v>
      </c>
      <c r="G71" s="20"/>
    </row>
    <row r="72" spans="1:7" ht="15" customHeight="1">
      <c r="A72" s="18" t="s">
        <v>46</v>
      </c>
      <c r="B72" s="18" t="s">
        <v>46</v>
      </c>
      <c r="C72" s="19" t="s">
        <v>79</v>
      </c>
      <c r="D72" s="18" t="s">
        <v>46</v>
      </c>
      <c r="E72" s="19" t="s">
        <v>46</v>
      </c>
      <c r="F72" s="20" t="s">
        <v>46</v>
      </c>
      <c r="G72" s="20"/>
    </row>
    <row r="73" spans="1:7" ht="21.75" customHeight="1">
      <c r="A73" s="18" t="s">
        <v>46</v>
      </c>
      <c r="B73" s="18" t="s">
        <v>46</v>
      </c>
      <c r="C73" s="19">
        <v>840</v>
      </c>
      <c r="D73" s="18" t="s">
        <v>2</v>
      </c>
      <c r="E73" s="19">
        <v>840</v>
      </c>
      <c r="F73" s="20">
        <v>0</v>
      </c>
      <c r="G73" s="20">
        <f>E73*F73</f>
        <v>0</v>
      </c>
    </row>
    <row r="74" spans="1:7" ht="21" customHeight="1">
      <c r="A74" s="18" t="s">
        <v>46</v>
      </c>
      <c r="B74" s="18" t="s">
        <v>46</v>
      </c>
      <c r="C74" s="19" t="s">
        <v>80</v>
      </c>
      <c r="D74" s="18" t="s">
        <v>46</v>
      </c>
      <c r="E74" s="19" t="s">
        <v>46</v>
      </c>
      <c r="F74" s="20" t="s">
        <v>46</v>
      </c>
      <c r="G74" s="20"/>
    </row>
    <row r="75" spans="1:7" ht="18" customHeight="1">
      <c r="A75" s="18" t="s">
        <v>46</v>
      </c>
      <c r="B75" s="18" t="s">
        <v>46</v>
      </c>
      <c r="C75" s="19">
        <v>413</v>
      </c>
      <c r="D75" s="18" t="s">
        <v>2</v>
      </c>
      <c r="E75" s="19">
        <v>413</v>
      </c>
      <c r="F75" s="20">
        <v>0</v>
      </c>
      <c r="G75" s="20">
        <f>E75*F75</f>
        <v>0</v>
      </c>
    </row>
    <row r="76" spans="1:7" ht="15" customHeight="1">
      <c r="A76" s="18" t="s">
        <v>46</v>
      </c>
      <c r="B76" s="18" t="s">
        <v>46</v>
      </c>
      <c r="C76" s="19" t="s">
        <v>81</v>
      </c>
      <c r="D76" s="18" t="s">
        <v>46</v>
      </c>
      <c r="E76" s="19" t="s">
        <v>46</v>
      </c>
      <c r="F76" s="20" t="s">
        <v>46</v>
      </c>
      <c r="G76" s="20"/>
    </row>
    <row r="77" spans="1:7" ht="17.25" customHeight="1">
      <c r="A77" s="18" t="s">
        <v>46</v>
      </c>
      <c r="B77" s="18" t="s">
        <v>46</v>
      </c>
      <c r="C77" s="19">
        <v>42</v>
      </c>
      <c r="D77" s="18" t="s">
        <v>2</v>
      </c>
      <c r="E77" s="19">
        <v>42</v>
      </c>
      <c r="F77" s="20">
        <v>0</v>
      </c>
      <c r="G77" s="20">
        <f>E77*F77</f>
        <v>0</v>
      </c>
    </row>
    <row r="78" spans="1:7" ht="18.75" customHeight="1">
      <c r="A78" s="16" t="s">
        <v>115</v>
      </c>
      <c r="B78" s="16" t="s">
        <v>46</v>
      </c>
      <c r="C78" s="34" t="s">
        <v>44</v>
      </c>
      <c r="D78" s="34"/>
      <c r="E78" s="34"/>
      <c r="F78" s="34"/>
      <c r="G78" s="34"/>
    </row>
    <row r="79" spans="1:7" ht="18.75" customHeight="1">
      <c r="A79" s="18">
        <v>21</v>
      </c>
      <c r="B79" s="18" t="s">
        <v>28</v>
      </c>
      <c r="C79" s="19" t="s">
        <v>62</v>
      </c>
      <c r="D79" s="18" t="s">
        <v>2</v>
      </c>
      <c r="E79" s="19" t="s">
        <v>46</v>
      </c>
      <c r="F79" s="20" t="s">
        <v>46</v>
      </c>
      <c r="G79" s="20"/>
    </row>
    <row r="80" spans="1:7" ht="18.75" customHeight="1">
      <c r="A80" s="18" t="s">
        <v>116</v>
      </c>
      <c r="B80" s="21"/>
      <c r="C80" s="22"/>
      <c r="D80" s="21"/>
      <c r="E80" s="22"/>
      <c r="F80" s="23"/>
      <c r="G80" s="23"/>
    </row>
    <row r="81" spans="1:7" ht="16.5" customHeight="1">
      <c r="A81" s="18" t="s">
        <v>46</v>
      </c>
      <c r="B81" s="18" t="s">
        <v>46</v>
      </c>
      <c r="C81" s="19" t="s">
        <v>80</v>
      </c>
      <c r="D81" s="18" t="s">
        <v>46</v>
      </c>
      <c r="E81" s="19" t="s">
        <v>46</v>
      </c>
      <c r="F81" s="20" t="s">
        <v>46</v>
      </c>
      <c r="G81" s="20"/>
    </row>
    <row r="82" spans="1:7" ht="19.5" customHeight="1">
      <c r="A82" s="18" t="s">
        <v>46</v>
      </c>
      <c r="B82" s="18" t="s">
        <v>46</v>
      </c>
      <c r="C82" s="19">
        <v>413</v>
      </c>
      <c r="D82" s="18" t="s">
        <v>2</v>
      </c>
      <c r="E82" s="19">
        <v>413</v>
      </c>
      <c r="F82" s="20">
        <v>0</v>
      </c>
      <c r="G82" s="20">
        <f>E82*F82</f>
        <v>0</v>
      </c>
    </row>
    <row r="83" spans="1:7" ht="15" customHeight="1">
      <c r="A83" s="18" t="s">
        <v>46</v>
      </c>
      <c r="B83" s="18" t="s">
        <v>46</v>
      </c>
      <c r="C83" s="19" t="s">
        <v>82</v>
      </c>
      <c r="D83" s="18" t="s">
        <v>46</v>
      </c>
      <c r="E83" s="19" t="s">
        <v>46</v>
      </c>
      <c r="F83" s="20" t="s">
        <v>46</v>
      </c>
      <c r="G83" s="20"/>
    </row>
    <row r="84" spans="1:7" ht="17.25" customHeight="1">
      <c r="A84" s="18" t="s">
        <v>46</v>
      </c>
      <c r="B84" s="18" t="s">
        <v>46</v>
      </c>
      <c r="C84" s="19">
        <v>12</v>
      </c>
      <c r="D84" s="18" t="s">
        <v>2</v>
      </c>
      <c r="E84" s="19">
        <v>12</v>
      </c>
      <c r="F84" s="20">
        <v>0</v>
      </c>
      <c r="G84" s="20">
        <f>E84*F84</f>
        <v>0</v>
      </c>
    </row>
    <row r="85" spans="1:7" ht="16.5" customHeight="1">
      <c r="A85" s="18">
        <v>22</v>
      </c>
      <c r="B85" s="18" t="s">
        <v>28</v>
      </c>
      <c r="C85" s="19" t="s">
        <v>91</v>
      </c>
      <c r="D85" s="18" t="s">
        <v>2</v>
      </c>
      <c r="E85" s="19" t="s">
        <v>46</v>
      </c>
      <c r="F85" s="20" t="s">
        <v>46</v>
      </c>
      <c r="G85" s="20"/>
    </row>
    <row r="86" spans="1:7" ht="16.5" customHeight="1">
      <c r="A86" s="18" t="s">
        <v>116</v>
      </c>
      <c r="B86" s="21"/>
      <c r="C86" s="22"/>
      <c r="D86" s="21"/>
      <c r="E86" s="22"/>
      <c r="F86" s="23"/>
      <c r="G86" s="23"/>
    </row>
    <row r="87" spans="1:7" ht="16.5" customHeight="1">
      <c r="A87" s="18" t="s">
        <v>46</v>
      </c>
      <c r="B87" s="18" t="s">
        <v>46</v>
      </c>
      <c r="C87" s="19" t="s">
        <v>92</v>
      </c>
      <c r="D87" s="18" t="s">
        <v>2</v>
      </c>
      <c r="E87" s="19">
        <v>30</v>
      </c>
      <c r="F87" s="20">
        <v>0</v>
      </c>
      <c r="G87" s="20">
        <f>E87*F87</f>
        <v>0</v>
      </c>
    </row>
    <row r="88" spans="1:7" ht="21" customHeight="1">
      <c r="A88" s="16" t="s">
        <v>117</v>
      </c>
      <c r="B88" s="16" t="s">
        <v>46</v>
      </c>
      <c r="C88" s="34" t="s">
        <v>63</v>
      </c>
      <c r="D88" s="34"/>
      <c r="E88" s="34"/>
      <c r="F88" s="34"/>
      <c r="G88" s="34"/>
    </row>
    <row r="89" spans="1:7" ht="15" customHeight="1">
      <c r="A89" s="18">
        <v>23</v>
      </c>
      <c r="B89" s="18" t="s">
        <v>64</v>
      </c>
      <c r="C89" s="19" t="s">
        <v>65</v>
      </c>
      <c r="D89" s="18" t="s">
        <v>2</v>
      </c>
      <c r="E89" s="19">
        <v>840</v>
      </c>
      <c r="F89" s="20">
        <v>0</v>
      </c>
      <c r="G89" s="20">
        <f>E89*F89</f>
        <v>0</v>
      </c>
    </row>
    <row r="90" spans="1:7" ht="18" customHeight="1">
      <c r="A90" s="18" t="s">
        <v>118</v>
      </c>
      <c r="B90" s="21"/>
      <c r="C90" s="22"/>
      <c r="D90" s="21"/>
      <c r="E90" s="22"/>
      <c r="F90" s="23"/>
      <c r="G90" s="23"/>
    </row>
    <row r="91" spans="1:7" ht="18" customHeight="1">
      <c r="A91" s="16">
        <v>4</v>
      </c>
      <c r="B91" s="16" t="s">
        <v>46</v>
      </c>
      <c r="C91" s="34" t="s">
        <v>11</v>
      </c>
      <c r="D91" s="34"/>
      <c r="E91" s="34"/>
      <c r="F91" s="34"/>
      <c r="G91" s="34"/>
    </row>
    <row r="92" spans="1:7" ht="21" customHeight="1">
      <c r="A92" s="16" t="s">
        <v>19</v>
      </c>
      <c r="B92" s="16" t="s">
        <v>46</v>
      </c>
      <c r="C92" s="34" t="s">
        <v>24</v>
      </c>
      <c r="D92" s="34"/>
      <c r="E92" s="34"/>
      <c r="F92" s="34"/>
      <c r="G92" s="34"/>
    </row>
    <row r="93" spans="1:7" ht="34.5" customHeight="1">
      <c r="A93" s="18">
        <v>24</v>
      </c>
      <c r="B93" s="18" t="s">
        <v>29</v>
      </c>
      <c r="C93" s="19" t="s">
        <v>66</v>
      </c>
      <c r="D93" s="18" t="s">
        <v>2</v>
      </c>
      <c r="E93" s="19">
        <v>117</v>
      </c>
      <c r="F93" s="20">
        <v>0</v>
      </c>
      <c r="G93" s="20">
        <f>E93*F93</f>
        <v>0</v>
      </c>
    </row>
    <row r="94" spans="1:7" ht="15" customHeight="1">
      <c r="A94" s="18" t="s">
        <v>22</v>
      </c>
      <c r="B94" s="21"/>
      <c r="C94" s="22"/>
      <c r="D94" s="21"/>
      <c r="E94" s="22"/>
      <c r="F94" s="23"/>
      <c r="G94" s="23"/>
    </row>
    <row r="95" spans="1:7" ht="27" customHeight="1">
      <c r="A95" s="18">
        <v>25</v>
      </c>
      <c r="B95" s="18" t="s">
        <v>29</v>
      </c>
      <c r="C95" s="19" t="s">
        <v>67</v>
      </c>
      <c r="D95" s="18" t="s">
        <v>2</v>
      </c>
      <c r="E95" s="19">
        <v>12</v>
      </c>
      <c r="F95" s="20">
        <v>0</v>
      </c>
      <c r="G95" s="20">
        <f>E95*F95</f>
        <v>0</v>
      </c>
    </row>
    <row r="96" spans="1:7" ht="18.75" customHeight="1">
      <c r="A96" s="18" t="s">
        <v>22</v>
      </c>
      <c r="B96" s="21"/>
      <c r="C96" s="22"/>
      <c r="D96" s="21"/>
      <c r="E96" s="22"/>
      <c r="F96" s="23"/>
      <c r="G96" s="23"/>
    </row>
    <row r="97" spans="1:7" ht="18.75" customHeight="1">
      <c r="A97" s="16" t="s">
        <v>25</v>
      </c>
      <c r="B97" s="16" t="s">
        <v>46</v>
      </c>
      <c r="C97" s="34" t="s">
        <v>68</v>
      </c>
      <c r="D97" s="34"/>
      <c r="E97" s="34"/>
      <c r="F97" s="34"/>
      <c r="G97" s="34"/>
    </row>
    <row r="98" spans="1:7" ht="27.75" customHeight="1">
      <c r="A98" s="18">
        <v>26</v>
      </c>
      <c r="B98" s="18" t="s">
        <v>69</v>
      </c>
      <c r="C98" s="19" t="s">
        <v>70</v>
      </c>
      <c r="D98" s="18" t="s">
        <v>2</v>
      </c>
      <c r="E98" s="19">
        <v>840</v>
      </c>
      <c r="F98" s="20">
        <v>0</v>
      </c>
      <c r="G98" s="20">
        <f>E98*F98</f>
        <v>0</v>
      </c>
    </row>
    <row r="99" spans="1:7" ht="15" customHeight="1">
      <c r="A99" s="18" t="s">
        <v>31</v>
      </c>
      <c r="B99" s="21"/>
      <c r="C99" s="22"/>
      <c r="D99" s="21"/>
      <c r="E99" s="22"/>
      <c r="F99" s="23"/>
      <c r="G99" s="23"/>
    </row>
    <row r="100" spans="1:7" ht="21" customHeight="1">
      <c r="A100" s="16" t="s">
        <v>34</v>
      </c>
      <c r="B100" s="16" t="s">
        <v>46</v>
      </c>
      <c r="C100" s="34" t="s">
        <v>71</v>
      </c>
      <c r="D100" s="34"/>
      <c r="E100" s="34"/>
      <c r="F100" s="34"/>
      <c r="G100" s="34"/>
    </row>
    <row r="101" spans="1:7" ht="22.5" customHeight="1">
      <c r="A101" s="18">
        <v>27</v>
      </c>
      <c r="B101" s="18" t="s">
        <v>30</v>
      </c>
      <c r="C101" s="19" t="s">
        <v>72</v>
      </c>
      <c r="D101" s="18" t="s">
        <v>2</v>
      </c>
      <c r="E101" s="19">
        <v>418</v>
      </c>
      <c r="F101" s="20">
        <v>0</v>
      </c>
      <c r="G101" s="20">
        <f>E101*F101</f>
        <v>0</v>
      </c>
    </row>
    <row r="102" spans="1:7" ht="15.75" customHeight="1">
      <c r="A102" s="18" t="s">
        <v>35</v>
      </c>
      <c r="B102" s="21"/>
      <c r="C102" s="22"/>
      <c r="D102" s="21"/>
      <c r="E102" s="22"/>
      <c r="F102" s="23"/>
      <c r="G102" s="23"/>
    </row>
    <row r="103" spans="1:7" ht="15" customHeight="1">
      <c r="A103" s="16">
        <v>6</v>
      </c>
      <c r="B103" s="16" t="s">
        <v>46</v>
      </c>
      <c r="C103" s="34" t="s">
        <v>12</v>
      </c>
      <c r="D103" s="34"/>
      <c r="E103" s="34"/>
      <c r="F103" s="34"/>
      <c r="G103" s="34"/>
    </row>
    <row r="104" spans="1:7" ht="15" customHeight="1">
      <c r="A104" s="16" t="s">
        <v>20</v>
      </c>
      <c r="B104" s="16" t="s">
        <v>46</v>
      </c>
      <c r="C104" s="34" t="s">
        <v>124</v>
      </c>
      <c r="D104" s="34"/>
      <c r="E104" s="34"/>
      <c r="F104" s="34"/>
      <c r="G104" s="34"/>
    </row>
    <row r="105" spans="1:7" ht="35.25" customHeight="1">
      <c r="A105" s="24">
        <v>28</v>
      </c>
      <c r="B105" s="18" t="s">
        <v>32</v>
      </c>
      <c r="C105" s="19" t="s">
        <v>128</v>
      </c>
      <c r="D105" s="18" t="s">
        <v>1</v>
      </c>
      <c r="E105" s="19">
        <f>176+22</f>
        <v>198</v>
      </c>
      <c r="F105" s="20">
        <v>0</v>
      </c>
      <c r="G105" s="20">
        <f>E105*F105</f>
        <v>0</v>
      </c>
    </row>
    <row r="106" spans="1:7" ht="16.5" customHeight="1">
      <c r="A106" s="18" t="s">
        <v>23</v>
      </c>
      <c r="B106" s="21"/>
      <c r="C106" s="22"/>
      <c r="D106" s="21"/>
      <c r="E106" s="22"/>
      <c r="F106" s="23"/>
      <c r="G106" s="23"/>
    </row>
    <row r="107" spans="1:7" ht="18" customHeight="1">
      <c r="A107" s="18" t="s">
        <v>46</v>
      </c>
      <c r="B107" s="18" t="s">
        <v>46</v>
      </c>
      <c r="C107" s="19" t="s">
        <v>129</v>
      </c>
      <c r="D107" s="18"/>
      <c r="E107" s="19"/>
      <c r="F107" s="20"/>
      <c r="G107" s="20"/>
    </row>
    <row r="108" spans="1:7" ht="20.25" customHeight="1">
      <c r="A108" s="16" t="s">
        <v>119</v>
      </c>
      <c r="B108" s="16" t="s">
        <v>46</v>
      </c>
      <c r="C108" s="34" t="s">
        <v>38</v>
      </c>
      <c r="D108" s="34"/>
      <c r="E108" s="34"/>
      <c r="F108" s="34"/>
      <c r="G108" s="34"/>
    </row>
    <row r="109" spans="1:7" ht="37.5" customHeight="1">
      <c r="A109" s="18">
        <v>29</v>
      </c>
      <c r="B109" s="18" t="s">
        <v>42</v>
      </c>
      <c r="C109" s="19" t="s">
        <v>125</v>
      </c>
      <c r="D109" s="18" t="s">
        <v>2</v>
      </c>
      <c r="E109" s="19">
        <v>355</v>
      </c>
      <c r="F109" s="20">
        <v>0</v>
      </c>
      <c r="G109" s="20">
        <f>E109*F109</f>
        <v>0</v>
      </c>
    </row>
    <row r="110" spans="1:7" ht="25.5" customHeight="1">
      <c r="A110" s="18" t="s">
        <v>120</v>
      </c>
      <c r="B110" s="21"/>
      <c r="C110" s="22"/>
      <c r="D110" s="21"/>
      <c r="E110" s="22"/>
      <c r="F110" s="23"/>
      <c r="G110" s="23"/>
    </row>
    <row r="111" spans="1:7" ht="36" customHeight="1">
      <c r="A111" s="18">
        <v>30</v>
      </c>
      <c r="B111" s="18" t="s">
        <v>42</v>
      </c>
      <c r="C111" s="19" t="s">
        <v>126</v>
      </c>
      <c r="D111" s="18" t="s">
        <v>2</v>
      </c>
      <c r="E111" s="19">
        <v>30</v>
      </c>
      <c r="F111" s="20">
        <v>0</v>
      </c>
      <c r="G111" s="20">
        <f>E111*F111</f>
        <v>0</v>
      </c>
    </row>
    <row r="112" spans="1:7" ht="15" customHeight="1">
      <c r="A112" s="18" t="s">
        <v>120</v>
      </c>
      <c r="B112" s="21"/>
      <c r="C112" s="22"/>
      <c r="D112" s="21"/>
      <c r="E112" s="22"/>
      <c r="F112" s="23"/>
      <c r="G112" s="23"/>
    </row>
    <row r="113" spans="1:7" ht="15" customHeight="1">
      <c r="A113" s="16" t="s">
        <v>121</v>
      </c>
      <c r="B113" s="16" t="s">
        <v>46</v>
      </c>
      <c r="C113" s="34" t="s">
        <v>73</v>
      </c>
      <c r="D113" s="34"/>
      <c r="E113" s="34"/>
      <c r="F113" s="34"/>
      <c r="G113" s="34"/>
    </row>
    <row r="114" spans="1:7" ht="32.25" customHeight="1">
      <c r="A114" s="18">
        <v>31</v>
      </c>
      <c r="B114" s="18" t="s">
        <v>74</v>
      </c>
      <c r="C114" s="19" t="s">
        <v>75</v>
      </c>
      <c r="D114" s="18" t="s">
        <v>1</v>
      </c>
      <c r="E114" s="19">
        <v>198</v>
      </c>
      <c r="F114" s="20">
        <v>0</v>
      </c>
      <c r="G114" s="20">
        <f>E114*F114</f>
        <v>0</v>
      </c>
    </row>
    <row r="115" spans="1:7" ht="15" customHeight="1">
      <c r="A115" s="18" t="s">
        <v>122</v>
      </c>
      <c r="B115" s="21"/>
      <c r="C115" s="22"/>
      <c r="D115" s="21"/>
      <c r="E115" s="22"/>
      <c r="F115" s="23"/>
      <c r="G115" s="23"/>
    </row>
    <row r="116" spans="1:7" ht="21" customHeight="1">
      <c r="A116" s="16">
        <v>7</v>
      </c>
      <c r="B116" s="16" t="s">
        <v>46</v>
      </c>
      <c r="C116" s="34" t="s">
        <v>86</v>
      </c>
      <c r="D116" s="34"/>
      <c r="E116" s="34"/>
      <c r="F116" s="34"/>
      <c r="G116" s="34"/>
    </row>
    <row r="117" spans="1:7" ht="15" customHeight="1">
      <c r="A117" s="18">
        <v>32</v>
      </c>
      <c r="B117" s="18" t="s">
        <v>87</v>
      </c>
      <c r="C117" s="19" t="s">
        <v>88</v>
      </c>
      <c r="D117" s="18" t="s">
        <v>5</v>
      </c>
      <c r="E117" s="19">
        <v>2</v>
      </c>
      <c r="F117" s="20">
        <v>0</v>
      </c>
      <c r="G117" s="20">
        <f>E117*F117</f>
        <v>0</v>
      </c>
    </row>
    <row r="118" spans="1:7" ht="16.5" customHeight="1">
      <c r="A118" s="18" t="s">
        <v>123</v>
      </c>
      <c r="B118" s="21"/>
      <c r="C118" s="22"/>
      <c r="D118" s="21"/>
      <c r="E118" s="22"/>
      <c r="F118" s="23"/>
      <c r="G118" s="23"/>
    </row>
    <row r="119" spans="1:7" ht="29.25" customHeight="1">
      <c r="A119" s="18">
        <v>33</v>
      </c>
      <c r="B119" s="18" t="s">
        <v>87</v>
      </c>
      <c r="C119" s="19" t="s">
        <v>89</v>
      </c>
      <c r="D119" s="18" t="s">
        <v>5</v>
      </c>
      <c r="E119" s="19">
        <v>22</v>
      </c>
      <c r="F119" s="20">
        <v>0</v>
      </c>
      <c r="G119" s="20">
        <f>E119*F119</f>
        <v>0</v>
      </c>
    </row>
    <row r="120" spans="1:7" ht="15.75" customHeight="1">
      <c r="A120" s="18" t="s">
        <v>123</v>
      </c>
      <c r="B120" s="21"/>
      <c r="C120" s="22"/>
      <c r="D120" s="21"/>
      <c r="E120" s="22"/>
      <c r="F120" s="23"/>
      <c r="G120" s="23"/>
    </row>
    <row r="121" spans="1:7" ht="15" customHeight="1">
      <c r="A121" s="18">
        <v>34</v>
      </c>
      <c r="B121" s="18" t="s">
        <v>87</v>
      </c>
      <c r="C121" s="19" t="s">
        <v>93</v>
      </c>
      <c r="D121" s="18" t="s">
        <v>5</v>
      </c>
      <c r="E121" s="19">
        <v>2</v>
      </c>
      <c r="F121" s="20">
        <v>0</v>
      </c>
      <c r="G121" s="20">
        <f>E121*F121</f>
        <v>0</v>
      </c>
    </row>
    <row r="122" spans="1:7" ht="16.5" customHeight="1">
      <c r="A122" s="18" t="s">
        <v>123</v>
      </c>
      <c r="B122" s="21"/>
      <c r="C122" s="22"/>
      <c r="D122" s="21"/>
      <c r="E122" s="22"/>
      <c r="F122" s="23"/>
      <c r="G122" s="23"/>
    </row>
    <row r="123" spans="1:7" ht="26.25" customHeight="1">
      <c r="A123" s="34" t="s">
        <v>345</v>
      </c>
      <c r="B123" s="34"/>
      <c r="C123" s="34"/>
      <c r="D123" s="34"/>
      <c r="E123" s="34"/>
      <c r="F123" s="34"/>
      <c r="G123" s="25">
        <f>SUM(G6:G122)</f>
        <v>0</v>
      </c>
    </row>
  </sheetData>
  <mergeCells count="25">
    <mergeCell ref="C97:G97"/>
    <mergeCell ref="C100:G100"/>
    <mergeCell ref="C103:G103"/>
    <mergeCell ref="C104:G104"/>
    <mergeCell ref="A1:G1"/>
    <mergeCell ref="A3:G3"/>
    <mergeCell ref="C4:G4"/>
    <mergeCell ref="C5:G5"/>
    <mergeCell ref="C8:G8"/>
    <mergeCell ref="C108:G108"/>
    <mergeCell ref="C113:G113"/>
    <mergeCell ref="C116:G116"/>
    <mergeCell ref="C18:C19"/>
    <mergeCell ref="A123:F123"/>
    <mergeCell ref="C35:G35"/>
    <mergeCell ref="C41:G41"/>
    <mergeCell ref="C42:G42"/>
    <mergeCell ref="C51:G51"/>
    <mergeCell ref="C60:G60"/>
    <mergeCell ref="C65:G65"/>
    <mergeCell ref="C68:G68"/>
    <mergeCell ref="C78:G78"/>
    <mergeCell ref="C88:G88"/>
    <mergeCell ref="C91:G91"/>
    <mergeCell ref="C92:G92"/>
  </mergeCells>
  <pageMargins left="0.7" right="0.7" top="0.75" bottom="0.75" header="0.3" footer="0.3"/>
  <pageSetup paperSize="9" scale="86" orientation="portrait" r:id="rId1"/>
  <rowBreaks count="3" manualBreakCount="3">
    <brk id="32" max="6" man="1"/>
    <brk id="67" max="6" man="1"/>
    <brk id="9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view="pageBreakPreview" zoomScaleNormal="100" zoomScaleSheetLayoutView="100" workbookViewId="0">
      <selection sqref="A1:G1"/>
    </sheetView>
  </sheetViews>
  <sheetFormatPr defaultRowHeight="11.25"/>
  <cols>
    <col min="1" max="1" width="5.125" style="1" customWidth="1"/>
    <col min="2" max="2" width="9.875" style="1" customWidth="1"/>
    <col min="3" max="3" width="43.25" style="2" customWidth="1"/>
    <col min="4" max="4" width="7.125" style="1" customWidth="1"/>
    <col min="5" max="5" width="9.25" style="2" customWidth="1"/>
    <col min="6" max="7" width="9.5" style="15" customWidth="1"/>
    <col min="8" max="8" width="10.875" style="2" customWidth="1"/>
    <col min="9" max="9" width="9.75" style="2" customWidth="1"/>
    <col min="10" max="16384" width="9" style="2"/>
  </cols>
  <sheetData>
    <row r="1" spans="1:7" ht="26.25" customHeight="1">
      <c r="A1" s="36" t="s">
        <v>130</v>
      </c>
      <c r="B1" s="36"/>
      <c r="C1" s="36"/>
      <c r="D1" s="36"/>
      <c r="E1" s="36"/>
      <c r="F1" s="36"/>
      <c r="G1" s="36"/>
    </row>
    <row r="2" spans="1:7" ht="22.5">
      <c r="A2" s="16" t="s">
        <v>0</v>
      </c>
      <c r="B2" s="16" t="s">
        <v>7</v>
      </c>
      <c r="C2" s="16" t="s">
        <v>76</v>
      </c>
      <c r="D2" s="16" t="s">
        <v>77</v>
      </c>
      <c r="E2" s="16" t="s">
        <v>283</v>
      </c>
      <c r="F2" s="17" t="s">
        <v>284</v>
      </c>
      <c r="G2" s="17" t="s">
        <v>285</v>
      </c>
    </row>
    <row r="3" spans="1:7" ht="11.25" customHeight="1">
      <c r="A3" s="37" t="s">
        <v>45</v>
      </c>
      <c r="B3" s="37"/>
      <c r="C3" s="37"/>
      <c r="D3" s="37"/>
      <c r="E3" s="37"/>
      <c r="F3" s="37"/>
      <c r="G3" s="37"/>
    </row>
    <row r="4" spans="1:7">
      <c r="A4" s="16">
        <v>1</v>
      </c>
      <c r="B4" s="16" t="s">
        <v>46</v>
      </c>
      <c r="C4" s="34" t="s">
        <v>9</v>
      </c>
      <c r="D4" s="34"/>
      <c r="E4" s="34"/>
      <c r="F4" s="34"/>
      <c r="G4" s="34"/>
    </row>
    <row r="5" spans="1:7">
      <c r="A5" s="16" t="s">
        <v>95</v>
      </c>
      <c r="B5" s="16" t="s">
        <v>46</v>
      </c>
      <c r="C5" s="34" t="s">
        <v>43</v>
      </c>
      <c r="D5" s="34"/>
      <c r="E5" s="34"/>
      <c r="F5" s="34"/>
      <c r="G5" s="34"/>
    </row>
    <row r="6" spans="1:7" ht="22.5">
      <c r="A6" s="18">
        <v>1</v>
      </c>
      <c r="B6" s="18" t="s">
        <v>4</v>
      </c>
      <c r="C6" s="19" t="s">
        <v>13</v>
      </c>
      <c r="D6" s="19" t="s">
        <v>14</v>
      </c>
      <c r="E6" s="19">
        <v>0.3</v>
      </c>
      <c r="F6" s="20">
        <v>0</v>
      </c>
      <c r="G6" s="20">
        <f>E6*F6</f>
        <v>0</v>
      </c>
    </row>
    <row r="7" spans="1:7">
      <c r="A7" s="18" t="s">
        <v>96</v>
      </c>
      <c r="B7" s="21"/>
      <c r="C7" s="22"/>
      <c r="D7" s="22"/>
      <c r="E7" s="22"/>
      <c r="F7" s="23"/>
      <c r="G7" s="23"/>
    </row>
    <row r="8" spans="1:7">
      <c r="A8" s="16" t="s">
        <v>97</v>
      </c>
      <c r="B8" s="16" t="s">
        <v>46</v>
      </c>
      <c r="C8" s="34" t="s">
        <v>131</v>
      </c>
      <c r="D8" s="34"/>
      <c r="E8" s="34"/>
      <c r="F8" s="34"/>
      <c r="G8" s="34"/>
    </row>
    <row r="9" spans="1:7">
      <c r="A9" s="18">
        <v>2</v>
      </c>
      <c r="B9" s="18" t="s">
        <v>132</v>
      </c>
      <c r="C9" s="19" t="s">
        <v>133</v>
      </c>
      <c r="D9" s="19" t="s">
        <v>5</v>
      </c>
      <c r="E9" s="19">
        <v>5</v>
      </c>
      <c r="F9" s="20">
        <v>0</v>
      </c>
      <c r="G9" s="20">
        <f>E9*F9</f>
        <v>0</v>
      </c>
    </row>
    <row r="10" spans="1:7">
      <c r="A10" s="18" t="s">
        <v>98</v>
      </c>
      <c r="B10" s="21"/>
      <c r="C10" s="19" t="s">
        <v>134</v>
      </c>
      <c r="D10" s="22"/>
      <c r="E10" s="22"/>
      <c r="F10" s="23"/>
      <c r="G10" s="23"/>
    </row>
    <row r="11" spans="1:7">
      <c r="A11" s="18">
        <v>3</v>
      </c>
      <c r="B11" s="18" t="s">
        <v>132</v>
      </c>
      <c r="C11" s="19" t="s">
        <v>135</v>
      </c>
      <c r="D11" s="19" t="s">
        <v>5</v>
      </c>
      <c r="E11" s="19">
        <v>5</v>
      </c>
      <c r="F11" s="20">
        <v>0</v>
      </c>
      <c r="G11" s="20">
        <f>E11*F11</f>
        <v>0</v>
      </c>
    </row>
    <row r="12" spans="1:7">
      <c r="A12" s="18" t="s">
        <v>98</v>
      </c>
      <c r="B12" s="21"/>
      <c r="C12" s="19" t="s">
        <v>136</v>
      </c>
      <c r="D12" s="22"/>
      <c r="E12" s="22"/>
      <c r="F12" s="23"/>
      <c r="G12" s="23"/>
    </row>
    <row r="13" spans="1:7">
      <c r="A13" s="18">
        <v>4</v>
      </c>
      <c r="B13" s="18" t="s">
        <v>132</v>
      </c>
      <c r="C13" s="19" t="s">
        <v>137</v>
      </c>
      <c r="D13" s="19" t="s">
        <v>138</v>
      </c>
      <c r="E13" s="19">
        <v>1.75</v>
      </c>
      <c r="F13" s="20">
        <v>0</v>
      </c>
      <c r="G13" s="20">
        <f>E13*F13</f>
        <v>0</v>
      </c>
    </row>
    <row r="14" spans="1:7">
      <c r="A14" s="18" t="s">
        <v>98</v>
      </c>
      <c r="B14" s="21"/>
      <c r="C14" s="22"/>
      <c r="D14" s="22"/>
      <c r="E14" s="22"/>
      <c r="F14" s="23"/>
      <c r="G14" s="23"/>
    </row>
    <row r="15" spans="1:7">
      <c r="A15" s="18" t="s">
        <v>46</v>
      </c>
      <c r="B15" s="18" t="s">
        <v>46</v>
      </c>
      <c r="C15" s="19" t="s">
        <v>139</v>
      </c>
      <c r="D15" s="19" t="s">
        <v>46</v>
      </c>
      <c r="E15" s="19" t="s">
        <v>46</v>
      </c>
      <c r="F15" s="20" t="s">
        <v>46</v>
      </c>
      <c r="G15" s="20"/>
    </row>
    <row r="16" spans="1:7">
      <c r="A16" s="18" t="s">
        <v>46</v>
      </c>
      <c r="B16" s="18" t="s">
        <v>46</v>
      </c>
      <c r="C16" s="19" t="s">
        <v>140</v>
      </c>
      <c r="D16" s="19" t="s">
        <v>46</v>
      </c>
      <c r="E16" s="19" t="s">
        <v>46</v>
      </c>
      <c r="F16" s="20" t="s">
        <v>46</v>
      </c>
      <c r="G16" s="20"/>
    </row>
    <row r="17" spans="1:7">
      <c r="A17" s="18" t="s">
        <v>46</v>
      </c>
      <c r="B17" s="18" t="s">
        <v>46</v>
      </c>
      <c r="C17" s="19" t="s">
        <v>141</v>
      </c>
      <c r="D17" s="19"/>
      <c r="E17" s="19"/>
      <c r="F17" s="20"/>
      <c r="G17" s="20"/>
    </row>
    <row r="18" spans="1:7">
      <c r="A18" s="18">
        <v>5</v>
      </c>
      <c r="B18" s="18" t="s">
        <v>132</v>
      </c>
      <c r="C18" s="19" t="s">
        <v>142</v>
      </c>
      <c r="D18" s="19" t="s">
        <v>138</v>
      </c>
      <c r="E18" s="19">
        <v>2.25</v>
      </c>
      <c r="F18" s="20">
        <v>0</v>
      </c>
      <c r="G18" s="20">
        <f>E18*F18</f>
        <v>0</v>
      </c>
    </row>
    <row r="19" spans="1:7">
      <c r="A19" s="18" t="s">
        <v>98</v>
      </c>
      <c r="B19" s="21"/>
      <c r="C19" s="22"/>
      <c r="D19" s="22"/>
      <c r="E19" s="22"/>
      <c r="F19" s="23"/>
      <c r="G19" s="23"/>
    </row>
    <row r="20" spans="1:7">
      <c r="A20" s="18" t="s">
        <v>46</v>
      </c>
      <c r="B20" s="18" t="s">
        <v>46</v>
      </c>
      <c r="C20" s="19" t="s">
        <v>143</v>
      </c>
      <c r="D20" s="19" t="s">
        <v>46</v>
      </c>
      <c r="E20" s="19" t="s">
        <v>46</v>
      </c>
      <c r="F20" s="20" t="s">
        <v>46</v>
      </c>
      <c r="G20" s="20"/>
    </row>
    <row r="21" spans="1:7">
      <c r="A21" s="18" t="s">
        <v>46</v>
      </c>
      <c r="B21" s="18" t="s">
        <v>46</v>
      </c>
      <c r="C21" s="19" t="s">
        <v>140</v>
      </c>
      <c r="D21" s="19" t="s">
        <v>46</v>
      </c>
      <c r="E21" s="19" t="s">
        <v>46</v>
      </c>
      <c r="F21" s="20" t="s">
        <v>46</v>
      </c>
      <c r="G21" s="20"/>
    </row>
    <row r="22" spans="1:7">
      <c r="A22" s="18" t="s">
        <v>46</v>
      </c>
      <c r="B22" s="18" t="s">
        <v>46</v>
      </c>
      <c r="C22" s="19" t="s">
        <v>144</v>
      </c>
      <c r="D22" s="19"/>
      <c r="E22" s="19"/>
      <c r="F22" s="20"/>
      <c r="G22" s="20"/>
    </row>
    <row r="23" spans="1:7">
      <c r="A23" s="18">
        <v>6</v>
      </c>
      <c r="B23" s="18" t="s">
        <v>132</v>
      </c>
      <c r="C23" s="19" t="s">
        <v>145</v>
      </c>
      <c r="D23" s="19" t="s">
        <v>138</v>
      </c>
      <c r="E23" s="19">
        <v>6.75</v>
      </c>
      <c r="F23" s="20">
        <v>0</v>
      </c>
      <c r="G23" s="20">
        <f>E23*F23</f>
        <v>0</v>
      </c>
    </row>
    <row r="24" spans="1:7">
      <c r="A24" s="18" t="s">
        <v>98</v>
      </c>
      <c r="B24" s="21"/>
      <c r="C24" s="22"/>
      <c r="D24" s="22"/>
      <c r="E24" s="22"/>
      <c r="F24" s="23"/>
      <c r="G24" s="23"/>
    </row>
    <row r="25" spans="1:7">
      <c r="A25" s="18" t="s">
        <v>46</v>
      </c>
      <c r="B25" s="18" t="s">
        <v>46</v>
      </c>
      <c r="C25" s="19" t="s">
        <v>139</v>
      </c>
      <c r="D25" s="19" t="s">
        <v>46</v>
      </c>
      <c r="E25" s="19" t="s">
        <v>46</v>
      </c>
      <c r="F25" s="20" t="s">
        <v>46</v>
      </c>
      <c r="G25" s="20"/>
    </row>
    <row r="26" spans="1:7">
      <c r="A26" s="18" t="s">
        <v>46</v>
      </c>
      <c r="B26" s="18" t="s">
        <v>46</v>
      </c>
      <c r="C26" s="19" t="s">
        <v>140</v>
      </c>
      <c r="D26" s="19" t="s">
        <v>46</v>
      </c>
      <c r="E26" s="19" t="s">
        <v>46</v>
      </c>
      <c r="F26" s="20" t="s">
        <v>46</v>
      </c>
      <c r="G26" s="20"/>
    </row>
    <row r="27" spans="1:7">
      <c r="A27" s="18" t="s">
        <v>46</v>
      </c>
      <c r="B27" s="18" t="s">
        <v>46</v>
      </c>
      <c r="C27" s="19" t="s">
        <v>146</v>
      </c>
      <c r="D27" s="19"/>
      <c r="E27" s="19"/>
      <c r="F27" s="20"/>
      <c r="G27" s="20"/>
    </row>
    <row r="28" spans="1:7" ht="11.25" customHeight="1">
      <c r="A28" s="16" t="s">
        <v>147</v>
      </c>
      <c r="B28" s="16" t="s">
        <v>46</v>
      </c>
      <c r="C28" s="34" t="s">
        <v>17</v>
      </c>
      <c r="D28" s="34"/>
      <c r="E28" s="34"/>
      <c r="F28" s="34"/>
      <c r="G28" s="34"/>
    </row>
    <row r="29" spans="1:7">
      <c r="A29" s="18">
        <v>7</v>
      </c>
      <c r="B29" s="18" t="s">
        <v>39</v>
      </c>
      <c r="C29" s="19" t="s">
        <v>47</v>
      </c>
      <c r="D29" s="19" t="s">
        <v>2</v>
      </c>
      <c r="E29" s="19" t="s">
        <v>46</v>
      </c>
      <c r="F29" s="20" t="s">
        <v>46</v>
      </c>
      <c r="G29" s="20"/>
    </row>
    <row r="30" spans="1:7">
      <c r="A30" s="18" t="s">
        <v>148</v>
      </c>
      <c r="B30" s="21"/>
      <c r="C30" s="22"/>
      <c r="D30" s="22"/>
      <c r="E30" s="22"/>
      <c r="F30" s="23"/>
      <c r="G30" s="23"/>
    </row>
    <row r="31" spans="1:7">
      <c r="A31" s="18" t="s">
        <v>46</v>
      </c>
      <c r="B31" s="18" t="s">
        <v>46</v>
      </c>
      <c r="C31" s="19" t="s">
        <v>149</v>
      </c>
      <c r="D31" s="19" t="s">
        <v>46</v>
      </c>
      <c r="E31" s="19" t="s">
        <v>46</v>
      </c>
      <c r="F31" s="20" t="s">
        <v>46</v>
      </c>
      <c r="G31" s="20"/>
    </row>
    <row r="32" spans="1:7">
      <c r="A32" s="18" t="s">
        <v>46</v>
      </c>
      <c r="B32" s="18" t="s">
        <v>46</v>
      </c>
      <c r="C32" s="19">
        <v>445</v>
      </c>
      <c r="D32" s="19" t="s">
        <v>2</v>
      </c>
      <c r="E32" s="19">
        <v>445</v>
      </c>
      <c r="F32" s="20">
        <v>0</v>
      </c>
      <c r="G32" s="20">
        <f>E32*F32</f>
        <v>0</v>
      </c>
    </row>
    <row r="33" spans="1:9">
      <c r="A33" s="18" t="s">
        <v>46</v>
      </c>
      <c r="B33" s="18" t="s">
        <v>46</v>
      </c>
      <c r="C33" s="19" t="s">
        <v>150</v>
      </c>
      <c r="D33" s="19" t="s">
        <v>46</v>
      </c>
      <c r="E33" s="19" t="s">
        <v>46</v>
      </c>
      <c r="F33" s="20" t="s">
        <v>46</v>
      </c>
      <c r="G33" s="20"/>
    </row>
    <row r="34" spans="1:9">
      <c r="A34" s="18" t="s">
        <v>46</v>
      </c>
      <c r="B34" s="18" t="s">
        <v>46</v>
      </c>
      <c r="C34" s="19">
        <v>87</v>
      </c>
      <c r="D34" s="19" t="s">
        <v>2</v>
      </c>
      <c r="E34" s="19">
        <v>87</v>
      </c>
      <c r="F34" s="20">
        <v>0</v>
      </c>
      <c r="G34" s="20">
        <f>E34*F34</f>
        <v>0</v>
      </c>
    </row>
    <row r="35" spans="1:9">
      <c r="A35" s="18">
        <v>8</v>
      </c>
      <c r="B35" s="18" t="s">
        <v>8</v>
      </c>
      <c r="C35" s="19" t="s">
        <v>151</v>
      </c>
      <c r="D35" s="19" t="s">
        <v>2</v>
      </c>
      <c r="E35" s="19" t="s">
        <v>46</v>
      </c>
      <c r="F35" s="20" t="s">
        <v>46</v>
      </c>
      <c r="G35" s="20"/>
    </row>
    <row r="36" spans="1:9">
      <c r="A36" s="18" t="s">
        <v>148</v>
      </c>
      <c r="B36" s="21"/>
      <c r="C36" s="26" t="s">
        <v>152</v>
      </c>
      <c r="D36" s="22"/>
      <c r="E36" s="22"/>
      <c r="F36" s="23"/>
      <c r="G36" s="23"/>
    </row>
    <row r="37" spans="1:9">
      <c r="A37" s="18" t="s">
        <v>46</v>
      </c>
      <c r="B37" s="18" t="s">
        <v>46</v>
      </c>
      <c r="C37" s="19" t="s">
        <v>153</v>
      </c>
      <c r="D37" s="19" t="s">
        <v>2</v>
      </c>
      <c r="E37" s="19">
        <v>83</v>
      </c>
      <c r="F37" s="20">
        <v>0</v>
      </c>
      <c r="G37" s="20">
        <f>E37*F37</f>
        <v>0</v>
      </c>
    </row>
    <row r="38" spans="1:9">
      <c r="A38" s="18">
        <v>9</v>
      </c>
      <c r="B38" s="18" t="s">
        <v>8</v>
      </c>
      <c r="C38" s="19" t="s">
        <v>90</v>
      </c>
      <c r="D38" s="19" t="s">
        <v>2</v>
      </c>
      <c r="E38" s="19">
        <v>521</v>
      </c>
      <c r="F38" s="20">
        <v>0</v>
      </c>
      <c r="G38" s="20">
        <f t="shared" ref="G38" si="0">E38*F38</f>
        <v>0</v>
      </c>
    </row>
    <row r="39" spans="1:9">
      <c r="A39" s="18" t="s">
        <v>148</v>
      </c>
      <c r="B39" s="21"/>
      <c r="C39" s="22"/>
      <c r="D39" s="22"/>
      <c r="E39" s="22"/>
      <c r="F39" s="20"/>
      <c r="G39" s="20"/>
    </row>
    <row r="40" spans="1:9">
      <c r="A40" s="18">
        <v>10</v>
      </c>
      <c r="B40" s="18" t="s">
        <v>8</v>
      </c>
      <c r="C40" s="19" t="s">
        <v>154</v>
      </c>
      <c r="D40" s="19" t="s">
        <v>2</v>
      </c>
      <c r="E40" s="19">
        <v>276</v>
      </c>
      <c r="F40" s="20">
        <v>0</v>
      </c>
      <c r="G40" s="20">
        <f>E40*F40</f>
        <v>0</v>
      </c>
    </row>
    <row r="41" spans="1:9">
      <c r="A41" s="18" t="s">
        <v>148</v>
      </c>
      <c r="B41" s="21"/>
      <c r="C41" s="22"/>
      <c r="D41" s="22"/>
      <c r="E41" s="22"/>
      <c r="F41" s="23"/>
      <c r="G41" s="23"/>
    </row>
    <row r="42" spans="1:9">
      <c r="A42" s="18">
        <v>11</v>
      </c>
      <c r="B42" s="18" t="s">
        <v>8</v>
      </c>
      <c r="C42" s="19" t="s">
        <v>155</v>
      </c>
      <c r="D42" s="19" t="s">
        <v>1</v>
      </c>
      <c r="E42" s="19">
        <v>284</v>
      </c>
      <c r="F42" s="20">
        <v>0</v>
      </c>
      <c r="G42" s="20">
        <f>E42*F42</f>
        <v>0</v>
      </c>
    </row>
    <row r="43" spans="1:9">
      <c r="A43" s="18" t="s">
        <v>148</v>
      </c>
      <c r="B43" s="21"/>
      <c r="C43" s="22"/>
      <c r="D43" s="22"/>
      <c r="E43" s="22"/>
      <c r="F43" s="23"/>
      <c r="G43" s="23"/>
    </row>
    <row r="44" spans="1:9" ht="33.75">
      <c r="A44" s="18">
        <v>12</v>
      </c>
      <c r="B44" s="18" t="s">
        <v>8</v>
      </c>
      <c r="C44" s="19" t="s">
        <v>83</v>
      </c>
      <c r="D44" s="19" t="s">
        <v>3</v>
      </c>
      <c r="E44" s="19" t="s">
        <v>46</v>
      </c>
      <c r="F44" s="20" t="s">
        <v>46</v>
      </c>
      <c r="G44" s="20"/>
    </row>
    <row r="45" spans="1:9">
      <c r="A45" s="18" t="s">
        <v>148</v>
      </c>
      <c r="B45" s="21"/>
      <c r="C45" s="22"/>
      <c r="D45" s="22"/>
      <c r="E45" s="22"/>
      <c r="F45" s="23"/>
      <c r="G45" s="23"/>
      <c r="H45" s="3"/>
      <c r="I45" s="4"/>
    </row>
    <row r="46" spans="1:9">
      <c r="A46" s="18" t="s">
        <v>46</v>
      </c>
      <c r="B46" s="18" t="s">
        <v>46</v>
      </c>
      <c r="C46" s="19" t="s">
        <v>156</v>
      </c>
      <c r="D46" s="19" t="s">
        <v>3</v>
      </c>
      <c r="E46" s="19">
        <f>(E32+E34)*0.08+E37*0.16+E38*0.12</f>
        <v>118.36</v>
      </c>
      <c r="F46" s="20">
        <v>0</v>
      </c>
      <c r="G46" s="20">
        <f>E46*F46</f>
        <v>0</v>
      </c>
    </row>
    <row r="47" spans="1:9" ht="22.5">
      <c r="A47" s="18">
        <v>13</v>
      </c>
      <c r="B47" s="18" t="s">
        <v>8</v>
      </c>
      <c r="C47" s="19" t="s">
        <v>16</v>
      </c>
      <c r="D47" s="19" t="s">
        <v>3</v>
      </c>
      <c r="E47" s="19" t="s">
        <v>46</v>
      </c>
      <c r="F47" s="20" t="s">
        <v>46</v>
      </c>
      <c r="G47" s="20"/>
    </row>
    <row r="48" spans="1:9">
      <c r="A48" s="18" t="s">
        <v>148</v>
      </c>
      <c r="B48" s="21"/>
      <c r="C48" s="22"/>
      <c r="D48" s="22"/>
      <c r="E48" s="22"/>
      <c r="F48" s="23"/>
      <c r="G48" s="23"/>
    </row>
    <row r="49" spans="1:7">
      <c r="A49" s="18" t="s">
        <v>46</v>
      </c>
      <c r="B49" s="18" t="s">
        <v>46</v>
      </c>
      <c r="C49" s="19" t="s">
        <v>157</v>
      </c>
      <c r="D49" s="19" t="s">
        <v>3</v>
      </c>
      <c r="E49" s="19">
        <f>E42*0.033</f>
        <v>9.3719999999999999</v>
      </c>
      <c r="F49" s="20">
        <v>0</v>
      </c>
      <c r="G49" s="20">
        <f>E49*F49</f>
        <v>0</v>
      </c>
    </row>
    <row r="50" spans="1:7">
      <c r="A50" s="18">
        <v>14</v>
      </c>
      <c r="B50" s="18" t="s">
        <v>8</v>
      </c>
      <c r="C50" s="19" t="s">
        <v>48</v>
      </c>
      <c r="D50" s="19" t="s">
        <v>2</v>
      </c>
      <c r="E50" s="27">
        <v>1065</v>
      </c>
      <c r="F50" s="20">
        <v>0</v>
      </c>
      <c r="G50" s="20">
        <f>E50*F50</f>
        <v>0</v>
      </c>
    </row>
    <row r="51" spans="1:7">
      <c r="A51" s="18" t="s">
        <v>148</v>
      </c>
      <c r="B51" s="21"/>
      <c r="C51" s="22"/>
      <c r="D51" s="22"/>
      <c r="E51" s="22"/>
      <c r="F51" s="23"/>
      <c r="G51" s="23"/>
    </row>
    <row r="52" spans="1:7" ht="33.75">
      <c r="A52" s="18">
        <v>15</v>
      </c>
      <c r="B52" s="18" t="s">
        <v>8</v>
      </c>
      <c r="C52" s="19" t="s">
        <v>84</v>
      </c>
      <c r="D52" s="19" t="s">
        <v>3</v>
      </c>
      <c r="E52" s="19">
        <v>137.172</v>
      </c>
      <c r="F52" s="20">
        <v>0</v>
      </c>
      <c r="G52" s="20">
        <f>E52*F52</f>
        <v>0</v>
      </c>
    </row>
    <row r="53" spans="1:7">
      <c r="A53" s="18" t="s">
        <v>148</v>
      </c>
      <c r="B53" s="21"/>
      <c r="C53" s="22"/>
      <c r="D53" s="22"/>
      <c r="E53" s="22"/>
      <c r="F53" s="23"/>
      <c r="G53" s="23"/>
    </row>
    <row r="54" spans="1:7">
      <c r="A54" s="18" t="s">
        <v>46</v>
      </c>
      <c r="B54" s="18" t="s">
        <v>46</v>
      </c>
      <c r="C54" s="19" t="s">
        <v>158</v>
      </c>
      <c r="D54" s="19" t="s">
        <v>3</v>
      </c>
      <c r="E54" s="19"/>
      <c r="F54" s="20"/>
      <c r="G54" s="20"/>
    </row>
    <row r="55" spans="1:7" ht="22.5">
      <c r="A55" s="18">
        <v>16</v>
      </c>
      <c r="B55" s="18" t="s">
        <v>8</v>
      </c>
      <c r="C55" s="19" t="s">
        <v>15</v>
      </c>
      <c r="D55" s="19" t="s">
        <v>6</v>
      </c>
      <c r="E55" s="19">
        <v>342.93</v>
      </c>
      <c r="F55" s="20">
        <v>0</v>
      </c>
      <c r="G55" s="20">
        <f>E55*F55</f>
        <v>0</v>
      </c>
    </row>
    <row r="56" spans="1:7">
      <c r="A56" s="18" t="s">
        <v>148</v>
      </c>
      <c r="B56" s="21"/>
      <c r="C56" s="22"/>
      <c r="D56" s="22"/>
      <c r="E56" s="22"/>
      <c r="F56" s="23"/>
      <c r="G56" s="23"/>
    </row>
    <row r="57" spans="1:7">
      <c r="A57" s="18" t="s">
        <v>46</v>
      </c>
      <c r="B57" s="18" t="s">
        <v>46</v>
      </c>
      <c r="C57" s="19" t="s">
        <v>159</v>
      </c>
      <c r="D57" s="19"/>
      <c r="E57" s="19"/>
      <c r="F57" s="20"/>
      <c r="G57" s="20"/>
    </row>
    <row r="58" spans="1:7">
      <c r="A58" s="18">
        <v>17</v>
      </c>
      <c r="B58" s="18" t="s">
        <v>8</v>
      </c>
      <c r="C58" s="19" t="s">
        <v>49</v>
      </c>
      <c r="D58" s="19" t="s">
        <v>33</v>
      </c>
      <c r="E58" s="19">
        <v>2</v>
      </c>
      <c r="F58" s="20">
        <v>0</v>
      </c>
      <c r="G58" s="20">
        <f>E58*F58</f>
        <v>0</v>
      </c>
    </row>
    <row r="59" spans="1:7">
      <c r="A59" s="18" t="s">
        <v>148</v>
      </c>
      <c r="B59" s="21"/>
      <c r="C59" s="22"/>
      <c r="D59" s="22"/>
      <c r="E59" s="22"/>
      <c r="F59" s="23"/>
      <c r="G59" s="23"/>
    </row>
    <row r="60" spans="1:7" ht="33.75">
      <c r="A60" s="18">
        <v>18</v>
      </c>
      <c r="B60" s="18" t="s">
        <v>8</v>
      </c>
      <c r="C60" s="19" t="s">
        <v>26</v>
      </c>
      <c r="D60" s="19" t="s">
        <v>5</v>
      </c>
      <c r="E60" s="19">
        <v>3</v>
      </c>
      <c r="F60" s="20">
        <v>0</v>
      </c>
      <c r="G60" s="20">
        <f>E60*F60</f>
        <v>0</v>
      </c>
    </row>
    <row r="61" spans="1:7">
      <c r="A61" s="18" t="s">
        <v>148</v>
      </c>
      <c r="B61" s="21"/>
      <c r="C61" s="22"/>
      <c r="D61" s="22"/>
      <c r="E61" s="22"/>
      <c r="F61" s="23"/>
      <c r="G61" s="23"/>
    </row>
    <row r="62" spans="1:7" ht="22.5">
      <c r="A62" s="18">
        <v>19</v>
      </c>
      <c r="B62" s="18" t="s">
        <v>8</v>
      </c>
      <c r="C62" s="19" t="s">
        <v>27</v>
      </c>
      <c r="D62" s="19" t="s">
        <v>5</v>
      </c>
      <c r="E62" s="19">
        <v>3</v>
      </c>
      <c r="F62" s="20">
        <v>0</v>
      </c>
      <c r="G62" s="20">
        <f>E62*F62</f>
        <v>0</v>
      </c>
    </row>
    <row r="63" spans="1:7">
      <c r="A63" s="18" t="s">
        <v>148</v>
      </c>
      <c r="B63" s="21"/>
      <c r="C63" s="22"/>
      <c r="D63" s="22"/>
      <c r="E63" s="22"/>
      <c r="F63" s="23"/>
      <c r="G63" s="23"/>
    </row>
    <row r="64" spans="1:7">
      <c r="A64" s="16">
        <v>2</v>
      </c>
      <c r="B64" s="16" t="s">
        <v>46</v>
      </c>
      <c r="C64" s="34" t="s">
        <v>50</v>
      </c>
      <c r="D64" s="34"/>
      <c r="E64" s="34"/>
      <c r="F64" s="34"/>
      <c r="G64" s="34"/>
    </row>
    <row r="65" spans="1:7" ht="33.75">
      <c r="A65" s="18">
        <v>20</v>
      </c>
      <c r="B65" s="18" t="s">
        <v>51</v>
      </c>
      <c r="C65" s="19" t="s">
        <v>85</v>
      </c>
      <c r="D65" s="19" t="s">
        <v>3</v>
      </c>
      <c r="E65" s="19">
        <v>472</v>
      </c>
      <c r="F65" s="20">
        <v>0</v>
      </c>
      <c r="G65" s="20">
        <f>E65*F65</f>
        <v>0</v>
      </c>
    </row>
    <row r="66" spans="1:7">
      <c r="A66" s="18" t="s">
        <v>103</v>
      </c>
      <c r="B66" s="21"/>
      <c r="C66" s="22"/>
      <c r="D66" s="22"/>
      <c r="E66" s="22"/>
      <c r="F66" s="23"/>
      <c r="G66" s="23"/>
    </row>
    <row r="67" spans="1:7" ht="22.5">
      <c r="A67" s="18">
        <v>21</v>
      </c>
      <c r="B67" s="18" t="s">
        <v>8</v>
      </c>
      <c r="C67" s="19" t="s">
        <v>15</v>
      </c>
      <c r="D67" s="19" t="s">
        <v>6</v>
      </c>
      <c r="E67" s="27">
        <v>1085.5999999999999</v>
      </c>
      <c r="F67" s="20">
        <v>0</v>
      </c>
      <c r="G67" s="20">
        <f>E67*F67</f>
        <v>0</v>
      </c>
    </row>
    <row r="68" spans="1:7">
      <c r="A68" s="18" t="s">
        <v>103</v>
      </c>
      <c r="B68" s="21"/>
      <c r="C68" s="22"/>
      <c r="D68" s="22"/>
      <c r="E68" s="22"/>
      <c r="F68" s="23"/>
      <c r="G68" s="23"/>
    </row>
    <row r="69" spans="1:7">
      <c r="A69" s="18" t="s">
        <v>46</v>
      </c>
      <c r="B69" s="18" t="s">
        <v>46</v>
      </c>
      <c r="C69" s="19" t="s">
        <v>160</v>
      </c>
      <c r="D69" s="19" t="s">
        <v>6</v>
      </c>
      <c r="E69" s="27"/>
      <c r="F69" s="20"/>
      <c r="G69" s="20"/>
    </row>
    <row r="70" spans="1:7">
      <c r="A70" s="16">
        <v>3</v>
      </c>
      <c r="B70" s="16" t="s">
        <v>46</v>
      </c>
      <c r="C70" s="34" t="s">
        <v>10</v>
      </c>
      <c r="D70" s="34"/>
      <c r="E70" s="34"/>
      <c r="F70" s="34"/>
      <c r="G70" s="34"/>
    </row>
    <row r="71" spans="1:7" ht="11.25" customHeight="1">
      <c r="A71" s="16" t="s">
        <v>105</v>
      </c>
      <c r="B71" s="16" t="s">
        <v>46</v>
      </c>
      <c r="C71" s="34" t="s">
        <v>18</v>
      </c>
      <c r="D71" s="34"/>
      <c r="E71" s="34"/>
      <c r="F71" s="34"/>
      <c r="G71" s="34"/>
    </row>
    <row r="72" spans="1:7" ht="22.5">
      <c r="A72" s="18">
        <v>22</v>
      </c>
      <c r="B72" s="18" t="s">
        <v>21</v>
      </c>
      <c r="C72" s="19" t="s">
        <v>52</v>
      </c>
      <c r="D72" s="19" t="s">
        <v>2</v>
      </c>
      <c r="E72" s="19" t="s">
        <v>46</v>
      </c>
      <c r="F72" s="20" t="s">
        <v>46</v>
      </c>
      <c r="G72" s="20"/>
    </row>
    <row r="73" spans="1:7">
      <c r="A73" s="18" t="s">
        <v>106</v>
      </c>
      <c r="B73" s="21"/>
      <c r="C73" s="22"/>
      <c r="D73" s="22"/>
      <c r="E73" s="22"/>
      <c r="F73" s="23"/>
      <c r="G73" s="23"/>
    </row>
    <row r="74" spans="1:7">
      <c r="A74" s="18" t="s">
        <v>46</v>
      </c>
      <c r="B74" s="18" t="s">
        <v>46</v>
      </c>
      <c r="C74" s="19" t="s">
        <v>79</v>
      </c>
      <c r="D74" s="19" t="s">
        <v>46</v>
      </c>
      <c r="E74" s="19" t="s">
        <v>46</v>
      </c>
      <c r="F74" s="20" t="s">
        <v>46</v>
      </c>
      <c r="G74" s="20"/>
    </row>
    <row r="75" spans="1:7">
      <c r="A75" s="18" t="s">
        <v>46</v>
      </c>
      <c r="B75" s="18" t="s">
        <v>46</v>
      </c>
      <c r="C75" s="19">
        <v>1112</v>
      </c>
      <c r="D75" s="19" t="s">
        <v>2</v>
      </c>
      <c r="E75" s="27">
        <v>1112</v>
      </c>
      <c r="F75" s="20">
        <v>0</v>
      </c>
      <c r="G75" s="20">
        <f>E75*F75</f>
        <v>0</v>
      </c>
    </row>
    <row r="76" spans="1:7">
      <c r="A76" s="18" t="s">
        <v>46</v>
      </c>
      <c r="B76" s="18" t="s">
        <v>46</v>
      </c>
      <c r="C76" s="19" t="s">
        <v>80</v>
      </c>
      <c r="D76" s="19" t="s">
        <v>46</v>
      </c>
      <c r="E76" s="19" t="s">
        <v>46</v>
      </c>
      <c r="F76" s="20" t="s">
        <v>46</v>
      </c>
      <c r="G76" s="20"/>
    </row>
    <row r="77" spans="1:7">
      <c r="A77" s="18" t="s">
        <v>46</v>
      </c>
      <c r="B77" s="18" t="s">
        <v>46</v>
      </c>
      <c r="C77" s="19">
        <v>905</v>
      </c>
      <c r="D77" s="19" t="s">
        <v>2</v>
      </c>
      <c r="E77" s="19">
        <v>905</v>
      </c>
      <c r="F77" s="20">
        <v>0</v>
      </c>
      <c r="G77" s="20">
        <f>E77*F77</f>
        <v>0</v>
      </c>
    </row>
    <row r="78" spans="1:7">
      <c r="A78" s="18" t="s">
        <v>46</v>
      </c>
      <c r="B78" s="18" t="s">
        <v>46</v>
      </c>
      <c r="C78" s="19" t="s">
        <v>81</v>
      </c>
      <c r="D78" s="19" t="s">
        <v>46</v>
      </c>
      <c r="E78" s="19" t="s">
        <v>46</v>
      </c>
      <c r="F78" s="20" t="s">
        <v>46</v>
      </c>
      <c r="G78" s="20"/>
    </row>
    <row r="79" spans="1:7">
      <c r="A79" s="18" t="s">
        <v>46</v>
      </c>
      <c r="B79" s="18" t="s">
        <v>46</v>
      </c>
      <c r="C79" s="19">
        <v>131</v>
      </c>
      <c r="D79" s="19" t="s">
        <v>2</v>
      </c>
      <c r="E79" s="19">
        <v>131</v>
      </c>
      <c r="F79" s="20">
        <v>0</v>
      </c>
      <c r="G79" s="20">
        <f>E79*F79</f>
        <v>0</v>
      </c>
    </row>
    <row r="80" spans="1:7">
      <c r="A80" s="16" t="s">
        <v>107</v>
      </c>
      <c r="B80" s="16" t="s">
        <v>46</v>
      </c>
      <c r="C80" s="34" t="s">
        <v>53</v>
      </c>
      <c r="D80" s="34"/>
      <c r="E80" s="34"/>
      <c r="F80" s="34"/>
      <c r="G80" s="34"/>
    </row>
    <row r="81" spans="1:7">
      <c r="A81" s="18">
        <v>23</v>
      </c>
      <c r="B81" s="18" t="s">
        <v>54</v>
      </c>
      <c r="C81" s="19" t="s">
        <v>55</v>
      </c>
      <c r="D81" s="19" t="s">
        <v>2</v>
      </c>
      <c r="E81" s="19" t="s">
        <v>46</v>
      </c>
      <c r="F81" s="20" t="s">
        <v>46</v>
      </c>
      <c r="G81" s="20"/>
    </row>
    <row r="82" spans="1:7">
      <c r="A82" s="18" t="s">
        <v>108</v>
      </c>
      <c r="B82" s="21"/>
      <c r="C82" s="22"/>
      <c r="D82" s="22"/>
      <c r="E82" s="22"/>
      <c r="F82" s="23"/>
      <c r="G82" s="23"/>
    </row>
    <row r="83" spans="1:7">
      <c r="A83" s="18" t="s">
        <v>46</v>
      </c>
      <c r="B83" s="18" t="s">
        <v>46</v>
      </c>
      <c r="C83" s="19" t="s">
        <v>79</v>
      </c>
      <c r="D83" s="19" t="s">
        <v>46</v>
      </c>
      <c r="E83" s="19" t="s">
        <v>46</v>
      </c>
      <c r="F83" s="20" t="s">
        <v>46</v>
      </c>
      <c r="G83" s="20"/>
    </row>
    <row r="84" spans="1:7">
      <c r="A84" s="18" t="s">
        <v>46</v>
      </c>
      <c r="B84" s="18" t="s">
        <v>46</v>
      </c>
      <c r="C84" s="19">
        <v>1112</v>
      </c>
      <c r="D84" s="19" t="s">
        <v>2</v>
      </c>
      <c r="E84" s="27">
        <v>1112</v>
      </c>
      <c r="F84" s="20">
        <v>0</v>
      </c>
      <c r="G84" s="20">
        <f>E84*F84</f>
        <v>0</v>
      </c>
    </row>
    <row r="85" spans="1:7">
      <c r="A85" s="18" t="s">
        <v>46</v>
      </c>
      <c r="B85" s="18" t="s">
        <v>46</v>
      </c>
      <c r="C85" s="19" t="s">
        <v>80</v>
      </c>
      <c r="D85" s="19" t="s">
        <v>46</v>
      </c>
      <c r="E85" s="19" t="s">
        <v>46</v>
      </c>
      <c r="F85" s="20" t="s">
        <v>46</v>
      </c>
      <c r="G85" s="20"/>
    </row>
    <row r="86" spans="1:7">
      <c r="A86" s="18" t="s">
        <v>46</v>
      </c>
      <c r="B86" s="18" t="s">
        <v>46</v>
      </c>
      <c r="C86" s="19">
        <v>905</v>
      </c>
      <c r="D86" s="19" t="s">
        <v>2</v>
      </c>
      <c r="E86" s="19">
        <v>905</v>
      </c>
      <c r="F86" s="20">
        <v>0</v>
      </c>
      <c r="G86" s="20">
        <f>E86*F86</f>
        <v>0</v>
      </c>
    </row>
    <row r="87" spans="1:7">
      <c r="A87" s="18" t="s">
        <v>46</v>
      </c>
      <c r="B87" s="18" t="s">
        <v>46</v>
      </c>
      <c r="C87" s="19" t="s">
        <v>81</v>
      </c>
      <c r="D87" s="19" t="s">
        <v>46</v>
      </c>
      <c r="E87" s="19" t="s">
        <v>46</v>
      </c>
      <c r="F87" s="20" t="s">
        <v>46</v>
      </c>
      <c r="G87" s="20"/>
    </row>
    <row r="88" spans="1:7">
      <c r="A88" s="18" t="s">
        <v>46</v>
      </c>
      <c r="B88" s="18" t="s">
        <v>46</v>
      </c>
      <c r="C88" s="19">
        <v>131</v>
      </c>
      <c r="D88" s="19" t="s">
        <v>2</v>
      </c>
      <c r="E88" s="19">
        <v>131</v>
      </c>
      <c r="F88" s="20">
        <v>0</v>
      </c>
      <c r="G88" s="20">
        <f>E88*F88</f>
        <v>0</v>
      </c>
    </row>
    <row r="89" spans="1:7">
      <c r="A89" s="16" t="s">
        <v>109</v>
      </c>
      <c r="B89" s="16" t="s">
        <v>46</v>
      </c>
      <c r="C89" s="34" t="s">
        <v>36</v>
      </c>
      <c r="D89" s="34"/>
      <c r="E89" s="34"/>
      <c r="F89" s="34"/>
      <c r="G89" s="34"/>
    </row>
    <row r="90" spans="1:7" ht="33.75">
      <c r="A90" s="18">
        <v>24</v>
      </c>
      <c r="B90" s="18" t="s">
        <v>40</v>
      </c>
      <c r="C90" s="19" t="s">
        <v>56</v>
      </c>
      <c r="D90" s="19" t="s">
        <v>2</v>
      </c>
      <c r="E90" s="27">
        <v>1112</v>
      </c>
      <c r="F90" s="20">
        <v>0</v>
      </c>
      <c r="G90" s="20">
        <f>E90*F90</f>
        <v>0</v>
      </c>
    </row>
    <row r="91" spans="1:7">
      <c r="A91" s="18" t="s">
        <v>110</v>
      </c>
      <c r="B91" s="21"/>
      <c r="C91" s="22"/>
      <c r="D91" s="22"/>
      <c r="E91" s="22"/>
      <c r="F91" s="23"/>
      <c r="G91" s="23"/>
    </row>
    <row r="92" spans="1:7" ht="33.75">
      <c r="A92" s="18">
        <v>25</v>
      </c>
      <c r="B92" s="18" t="s">
        <v>40</v>
      </c>
      <c r="C92" s="19" t="s">
        <v>57</v>
      </c>
      <c r="D92" s="19" t="s">
        <v>2</v>
      </c>
      <c r="E92" s="27">
        <v>1112</v>
      </c>
      <c r="F92" s="20">
        <v>0</v>
      </c>
      <c r="G92" s="20">
        <f>E92*F92</f>
        <v>0</v>
      </c>
    </row>
    <row r="93" spans="1:7">
      <c r="A93" s="18" t="s">
        <v>110</v>
      </c>
      <c r="B93" s="21"/>
      <c r="C93" s="22"/>
      <c r="D93" s="22"/>
      <c r="E93" s="22"/>
      <c r="F93" s="23"/>
      <c r="G93" s="23"/>
    </row>
    <row r="94" spans="1:7" ht="11.25" customHeight="1">
      <c r="A94" s="16" t="s">
        <v>111</v>
      </c>
      <c r="B94" s="16" t="s">
        <v>46</v>
      </c>
      <c r="C94" s="34" t="s">
        <v>37</v>
      </c>
      <c r="D94" s="34"/>
      <c r="E94" s="34"/>
      <c r="F94" s="34"/>
      <c r="G94" s="34"/>
    </row>
    <row r="95" spans="1:7" ht="22.5">
      <c r="A95" s="18">
        <v>26</v>
      </c>
      <c r="B95" s="18" t="s">
        <v>41</v>
      </c>
      <c r="C95" s="19" t="s">
        <v>58</v>
      </c>
      <c r="D95" s="19" t="s">
        <v>2</v>
      </c>
      <c r="E95" s="27">
        <v>1112</v>
      </c>
      <c r="F95" s="20">
        <v>0</v>
      </c>
      <c r="G95" s="20">
        <f>E95*F95</f>
        <v>0</v>
      </c>
    </row>
    <row r="96" spans="1:7">
      <c r="A96" s="18" t="s">
        <v>112</v>
      </c>
      <c r="B96" s="21"/>
      <c r="C96" s="22"/>
      <c r="D96" s="22"/>
      <c r="E96" s="22"/>
      <c r="F96" s="23"/>
      <c r="G96" s="23"/>
    </row>
    <row r="97" spans="1:7" ht="11.25" customHeight="1">
      <c r="A97" s="16" t="s">
        <v>113</v>
      </c>
      <c r="B97" s="16" t="s">
        <v>46</v>
      </c>
      <c r="C97" s="34" t="s">
        <v>59</v>
      </c>
      <c r="D97" s="34"/>
      <c r="E97" s="34"/>
      <c r="F97" s="34"/>
      <c r="G97" s="34"/>
    </row>
    <row r="98" spans="1:7" ht="22.5">
      <c r="A98" s="18">
        <v>27</v>
      </c>
      <c r="B98" s="18" t="s">
        <v>60</v>
      </c>
      <c r="C98" s="19" t="s">
        <v>61</v>
      </c>
      <c r="D98" s="19" t="s">
        <v>2</v>
      </c>
      <c r="E98" s="19" t="s">
        <v>46</v>
      </c>
      <c r="F98" s="20" t="s">
        <v>46</v>
      </c>
      <c r="G98" s="20"/>
    </row>
    <row r="99" spans="1:7">
      <c r="A99" s="18" t="s">
        <v>114</v>
      </c>
      <c r="B99" s="21"/>
      <c r="C99" s="22"/>
      <c r="D99" s="22"/>
      <c r="E99" s="22"/>
      <c r="F99" s="23"/>
      <c r="G99" s="23"/>
    </row>
    <row r="100" spans="1:7">
      <c r="A100" s="18" t="s">
        <v>46</v>
      </c>
      <c r="B100" s="18" t="s">
        <v>46</v>
      </c>
      <c r="C100" s="19"/>
      <c r="D100" s="19" t="s">
        <v>46</v>
      </c>
      <c r="E100" s="19" t="s">
        <v>46</v>
      </c>
      <c r="F100" s="20" t="s">
        <v>46</v>
      </c>
      <c r="G100" s="20"/>
    </row>
    <row r="101" spans="1:7">
      <c r="A101" s="18" t="s">
        <v>46</v>
      </c>
      <c r="B101" s="18" t="s">
        <v>46</v>
      </c>
      <c r="C101" s="19" t="s">
        <v>79</v>
      </c>
      <c r="D101" s="19" t="s">
        <v>46</v>
      </c>
      <c r="E101" s="19" t="s">
        <v>46</v>
      </c>
      <c r="F101" s="20" t="s">
        <v>46</v>
      </c>
      <c r="G101" s="20"/>
    </row>
    <row r="102" spans="1:7">
      <c r="A102" s="18" t="s">
        <v>46</v>
      </c>
      <c r="B102" s="18" t="s">
        <v>46</v>
      </c>
      <c r="C102" s="19">
        <v>1112</v>
      </c>
      <c r="D102" s="19" t="s">
        <v>2</v>
      </c>
      <c r="E102" s="27">
        <v>1112</v>
      </c>
      <c r="F102" s="20">
        <v>0</v>
      </c>
      <c r="G102" s="20">
        <f>E102*F102</f>
        <v>0</v>
      </c>
    </row>
    <row r="103" spans="1:7">
      <c r="A103" s="18" t="s">
        <v>46</v>
      </c>
      <c r="B103" s="18" t="s">
        <v>46</v>
      </c>
      <c r="C103" s="19" t="s">
        <v>80</v>
      </c>
      <c r="D103" s="19" t="s">
        <v>46</v>
      </c>
      <c r="E103" s="19" t="s">
        <v>46</v>
      </c>
      <c r="F103" s="20" t="s">
        <v>46</v>
      </c>
      <c r="G103" s="20"/>
    </row>
    <row r="104" spans="1:7">
      <c r="A104" s="18" t="s">
        <v>46</v>
      </c>
      <c r="B104" s="18" t="s">
        <v>46</v>
      </c>
      <c r="C104" s="19">
        <v>905</v>
      </c>
      <c r="D104" s="19" t="s">
        <v>2</v>
      </c>
      <c r="E104" s="19">
        <v>905</v>
      </c>
      <c r="F104" s="20">
        <v>0</v>
      </c>
      <c r="G104" s="20">
        <f>E104*F104</f>
        <v>0</v>
      </c>
    </row>
    <row r="105" spans="1:7">
      <c r="A105" s="18" t="s">
        <v>46</v>
      </c>
      <c r="B105" s="18" t="s">
        <v>46</v>
      </c>
      <c r="C105" s="19" t="s">
        <v>81</v>
      </c>
      <c r="D105" s="19" t="s">
        <v>46</v>
      </c>
      <c r="E105" s="19" t="s">
        <v>46</v>
      </c>
      <c r="F105" s="20" t="s">
        <v>46</v>
      </c>
      <c r="G105" s="20"/>
    </row>
    <row r="106" spans="1:7">
      <c r="A106" s="18" t="s">
        <v>46</v>
      </c>
      <c r="B106" s="18" t="s">
        <v>46</v>
      </c>
      <c r="C106" s="19">
        <v>131</v>
      </c>
      <c r="D106" s="19" t="s">
        <v>2</v>
      </c>
      <c r="E106" s="19">
        <v>131</v>
      </c>
      <c r="F106" s="20">
        <v>0</v>
      </c>
      <c r="G106" s="20">
        <f>E106*F106</f>
        <v>0</v>
      </c>
    </row>
    <row r="107" spans="1:7">
      <c r="A107" s="16" t="s">
        <v>115</v>
      </c>
      <c r="B107" s="16" t="s">
        <v>46</v>
      </c>
      <c r="C107" s="34" t="s">
        <v>44</v>
      </c>
      <c r="D107" s="34"/>
      <c r="E107" s="34"/>
      <c r="F107" s="34"/>
      <c r="G107" s="34"/>
    </row>
    <row r="108" spans="1:7">
      <c r="A108" s="18">
        <v>28</v>
      </c>
      <c r="B108" s="18" t="s">
        <v>28</v>
      </c>
      <c r="C108" s="19" t="s">
        <v>62</v>
      </c>
      <c r="D108" s="19" t="s">
        <v>2</v>
      </c>
      <c r="E108" s="19" t="s">
        <v>46</v>
      </c>
      <c r="F108" s="20" t="s">
        <v>46</v>
      </c>
      <c r="G108" s="20"/>
    </row>
    <row r="109" spans="1:7">
      <c r="A109" s="18" t="s">
        <v>116</v>
      </c>
      <c r="B109" s="21"/>
      <c r="C109" s="22"/>
      <c r="D109" s="22"/>
      <c r="E109" s="22"/>
      <c r="F109" s="23"/>
      <c r="G109" s="23"/>
    </row>
    <row r="110" spans="1:7">
      <c r="A110" s="18" t="s">
        <v>46</v>
      </c>
      <c r="B110" s="18" t="s">
        <v>46</v>
      </c>
      <c r="C110" s="19" t="s">
        <v>80</v>
      </c>
      <c r="D110" s="19" t="s">
        <v>46</v>
      </c>
      <c r="E110" s="19" t="s">
        <v>46</v>
      </c>
      <c r="F110" s="20" t="s">
        <v>46</v>
      </c>
      <c r="G110" s="20"/>
    </row>
    <row r="111" spans="1:7">
      <c r="A111" s="18" t="s">
        <v>46</v>
      </c>
      <c r="B111" s="18" t="s">
        <v>46</v>
      </c>
      <c r="C111" s="19">
        <v>905</v>
      </c>
      <c r="D111" s="19" t="s">
        <v>2</v>
      </c>
      <c r="E111" s="19">
        <v>905</v>
      </c>
      <c r="F111" s="20">
        <v>0</v>
      </c>
      <c r="G111" s="20">
        <f>E111*F111</f>
        <v>0</v>
      </c>
    </row>
    <row r="112" spans="1:7">
      <c r="A112" s="18" t="s">
        <v>46</v>
      </c>
      <c r="B112" s="18" t="s">
        <v>46</v>
      </c>
      <c r="C112" s="19" t="s">
        <v>82</v>
      </c>
      <c r="D112" s="19" t="s">
        <v>46</v>
      </c>
      <c r="E112" s="19" t="s">
        <v>46</v>
      </c>
      <c r="F112" s="20" t="s">
        <v>46</v>
      </c>
      <c r="G112" s="20"/>
    </row>
    <row r="113" spans="1:7">
      <c r="A113" s="18" t="s">
        <v>46</v>
      </c>
      <c r="B113" s="18" t="s">
        <v>46</v>
      </c>
      <c r="C113" s="19">
        <v>124</v>
      </c>
      <c r="D113" s="19" t="s">
        <v>2</v>
      </c>
      <c r="E113" s="19">
        <v>124</v>
      </c>
      <c r="F113" s="20">
        <v>0</v>
      </c>
      <c r="G113" s="20">
        <f>E113*F113</f>
        <v>0</v>
      </c>
    </row>
    <row r="114" spans="1:7">
      <c r="A114" s="18">
        <v>29</v>
      </c>
      <c r="B114" s="18" t="s">
        <v>28</v>
      </c>
      <c r="C114" s="19" t="s">
        <v>91</v>
      </c>
      <c r="D114" s="19" t="s">
        <v>2</v>
      </c>
      <c r="E114" s="19" t="s">
        <v>46</v>
      </c>
      <c r="F114" s="20" t="s">
        <v>46</v>
      </c>
      <c r="G114" s="20"/>
    </row>
    <row r="115" spans="1:7">
      <c r="A115" s="18" t="s">
        <v>116</v>
      </c>
      <c r="B115" s="21"/>
      <c r="C115" s="22"/>
      <c r="D115" s="22"/>
      <c r="E115" s="22"/>
      <c r="F115" s="23"/>
      <c r="G115" s="23"/>
    </row>
    <row r="116" spans="1:7">
      <c r="A116" s="18" t="s">
        <v>46</v>
      </c>
      <c r="B116" s="18" t="s">
        <v>46</v>
      </c>
      <c r="C116" s="19" t="s">
        <v>92</v>
      </c>
      <c r="D116" s="19" t="s">
        <v>46</v>
      </c>
      <c r="E116" s="19" t="s">
        <v>46</v>
      </c>
      <c r="F116" s="20" t="s">
        <v>46</v>
      </c>
      <c r="G116" s="20"/>
    </row>
    <row r="117" spans="1:7">
      <c r="A117" s="18" t="s">
        <v>46</v>
      </c>
      <c r="B117" s="18" t="s">
        <v>46</v>
      </c>
      <c r="C117" s="19"/>
      <c r="D117" s="19" t="s">
        <v>2</v>
      </c>
      <c r="E117" s="19">
        <v>7</v>
      </c>
      <c r="F117" s="20">
        <v>0</v>
      </c>
      <c r="G117" s="20">
        <f>E117*F117</f>
        <v>0</v>
      </c>
    </row>
    <row r="118" spans="1:7">
      <c r="A118" s="16" t="s">
        <v>117</v>
      </c>
      <c r="B118" s="16" t="s">
        <v>46</v>
      </c>
      <c r="C118" s="34" t="s">
        <v>63</v>
      </c>
      <c r="D118" s="34"/>
      <c r="E118" s="34"/>
      <c r="F118" s="34"/>
      <c r="G118" s="34"/>
    </row>
    <row r="119" spans="1:7">
      <c r="A119" s="18">
        <v>30</v>
      </c>
      <c r="B119" s="18" t="s">
        <v>64</v>
      </c>
      <c r="C119" s="19" t="s">
        <v>65</v>
      </c>
      <c r="D119" s="19" t="s">
        <v>2</v>
      </c>
      <c r="E119" s="27">
        <v>1112</v>
      </c>
      <c r="F119" s="20">
        <v>0</v>
      </c>
      <c r="G119" s="20">
        <f>E119*F119</f>
        <v>0</v>
      </c>
    </row>
    <row r="120" spans="1:7">
      <c r="A120" s="18" t="s">
        <v>118</v>
      </c>
      <c r="B120" s="21"/>
      <c r="C120" s="22"/>
      <c r="D120" s="22"/>
      <c r="E120" s="22"/>
      <c r="F120" s="23"/>
      <c r="G120" s="23"/>
    </row>
    <row r="121" spans="1:7">
      <c r="A121" s="16">
        <v>4</v>
      </c>
      <c r="B121" s="16" t="s">
        <v>46</v>
      </c>
      <c r="C121" s="34" t="s">
        <v>11</v>
      </c>
      <c r="D121" s="34"/>
      <c r="E121" s="34"/>
      <c r="F121" s="34"/>
      <c r="G121" s="34"/>
    </row>
    <row r="122" spans="1:7">
      <c r="A122" s="16" t="s">
        <v>19</v>
      </c>
      <c r="B122" s="16" t="s">
        <v>46</v>
      </c>
      <c r="C122" s="34" t="s">
        <v>24</v>
      </c>
      <c r="D122" s="34"/>
      <c r="E122" s="34"/>
      <c r="F122" s="34"/>
      <c r="G122" s="34"/>
    </row>
    <row r="123" spans="1:7" ht="22.5">
      <c r="A123" s="18">
        <v>31</v>
      </c>
      <c r="B123" s="18" t="s">
        <v>29</v>
      </c>
      <c r="C123" s="19" t="s">
        <v>66</v>
      </c>
      <c r="D123" s="19" t="s">
        <v>2</v>
      </c>
      <c r="E123" s="19">
        <v>547</v>
      </c>
      <c r="F123" s="20">
        <v>0</v>
      </c>
      <c r="G123" s="20">
        <f>E123*F123</f>
        <v>0</v>
      </c>
    </row>
    <row r="124" spans="1:7">
      <c r="A124" s="18" t="s">
        <v>22</v>
      </c>
      <c r="B124" s="21"/>
      <c r="C124" s="22"/>
      <c r="D124" s="22"/>
      <c r="E124" s="22"/>
      <c r="F124" s="23"/>
      <c r="G124" s="23"/>
    </row>
    <row r="125" spans="1:7" ht="22.5">
      <c r="A125" s="18">
        <v>32</v>
      </c>
      <c r="B125" s="18" t="s">
        <v>29</v>
      </c>
      <c r="C125" s="19" t="s">
        <v>67</v>
      </c>
      <c r="D125" s="19" t="s">
        <v>2</v>
      </c>
      <c r="E125" s="19">
        <v>95</v>
      </c>
      <c r="F125" s="20">
        <v>0</v>
      </c>
      <c r="G125" s="20">
        <f>E125*F125</f>
        <v>0</v>
      </c>
    </row>
    <row r="126" spans="1:7">
      <c r="A126" s="18" t="s">
        <v>22</v>
      </c>
      <c r="B126" s="21"/>
      <c r="C126" s="22"/>
      <c r="D126" s="22"/>
      <c r="E126" s="22"/>
      <c r="F126" s="23"/>
      <c r="G126" s="23"/>
    </row>
    <row r="127" spans="1:7" ht="33.75">
      <c r="A127" s="18">
        <v>33</v>
      </c>
      <c r="B127" s="18" t="s">
        <v>161</v>
      </c>
      <c r="C127" s="19" t="s">
        <v>162</v>
      </c>
      <c r="D127" s="19" t="s">
        <v>2</v>
      </c>
      <c r="E127" s="19" t="s">
        <v>46</v>
      </c>
      <c r="F127" s="20" t="s">
        <v>46</v>
      </c>
      <c r="G127" s="20"/>
    </row>
    <row r="128" spans="1:7">
      <c r="A128" s="18" t="s">
        <v>22</v>
      </c>
      <c r="B128" s="21"/>
      <c r="C128" s="22"/>
      <c r="D128" s="22"/>
      <c r="E128" s="22"/>
      <c r="F128" s="23"/>
      <c r="G128" s="23"/>
    </row>
    <row r="129" spans="1:7">
      <c r="A129" s="18" t="s">
        <v>46</v>
      </c>
      <c r="B129" s="18" t="s">
        <v>46</v>
      </c>
      <c r="C129" s="19" t="s">
        <v>163</v>
      </c>
      <c r="D129" s="19" t="s">
        <v>46</v>
      </c>
      <c r="E129" s="19" t="s">
        <v>46</v>
      </c>
      <c r="F129" s="20" t="s">
        <v>46</v>
      </c>
      <c r="G129" s="20"/>
    </row>
    <row r="130" spans="1:7">
      <c r="A130" s="18" t="s">
        <v>46</v>
      </c>
      <c r="B130" s="18" t="s">
        <v>46</v>
      </c>
      <c r="C130" s="19">
        <v>187</v>
      </c>
      <c r="D130" s="19" t="s">
        <v>2</v>
      </c>
      <c r="E130" s="19">
        <v>187</v>
      </c>
      <c r="F130" s="20">
        <v>0</v>
      </c>
      <c r="G130" s="20">
        <f>E130*F130</f>
        <v>0</v>
      </c>
    </row>
    <row r="131" spans="1:7">
      <c r="A131" s="18" t="s">
        <v>46</v>
      </c>
      <c r="B131" s="18" t="s">
        <v>46</v>
      </c>
      <c r="C131" s="19" t="s">
        <v>81</v>
      </c>
      <c r="D131" s="19" t="s">
        <v>46</v>
      </c>
      <c r="E131" s="19" t="s">
        <v>46</v>
      </c>
      <c r="F131" s="20" t="s">
        <v>46</v>
      </c>
      <c r="G131" s="20"/>
    </row>
    <row r="132" spans="1:7">
      <c r="A132" s="18" t="s">
        <v>46</v>
      </c>
      <c r="B132" s="18" t="s">
        <v>46</v>
      </c>
      <c r="C132" s="19">
        <v>29</v>
      </c>
      <c r="D132" s="19" t="s">
        <v>2</v>
      </c>
      <c r="E132" s="19">
        <v>29</v>
      </c>
      <c r="F132" s="20">
        <v>0</v>
      </c>
      <c r="G132" s="20">
        <f>E132*F132</f>
        <v>0</v>
      </c>
    </row>
    <row r="133" spans="1:7">
      <c r="A133" s="18">
        <v>34</v>
      </c>
      <c r="B133" s="18" t="s">
        <v>161</v>
      </c>
      <c r="C133" s="19" t="s">
        <v>164</v>
      </c>
      <c r="D133" s="19" t="s">
        <v>1</v>
      </c>
      <c r="E133" s="27">
        <v>1079.1199999999999</v>
      </c>
      <c r="F133" s="20">
        <v>0</v>
      </c>
      <c r="G133" s="20">
        <f>E133*F133</f>
        <v>0</v>
      </c>
    </row>
    <row r="134" spans="1:7">
      <c r="A134" s="18" t="s">
        <v>22</v>
      </c>
      <c r="B134" s="21"/>
      <c r="C134" s="22"/>
      <c r="D134" s="22"/>
      <c r="E134" s="22"/>
      <c r="F134" s="23"/>
      <c r="G134" s="23"/>
    </row>
    <row r="135" spans="1:7">
      <c r="A135" s="18" t="s">
        <v>46</v>
      </c>
      <c r="B135" s="18" t="s">
        <v>46</v>
      </c>
      <c r="C135" s="19" t="s">
        <v>165</v>
      </c>
      <c r="D135" s="19"/>
      <c r="E135" s="27"/>
      <c r="F135" s="20"/>
      <c r="G135" s="20"/>
    </row>
    <row r="136" spans="1:7" ht="11.25" customHeight="1">
      <c r="A136" s="16" t="s">
        <v>25</v>
      </c>
      <c r="B136" s="16" t="s">
        <v>46</v>
      </c>
      <c r="C136" s="34" t="s">
        <v>68</v>
      </c>
      <c r="D136" s="34"/>
      <c r="E136" s="34"/>
      <c r="F136" s="34"/>
      <c r="G136" s="34"/>
    </row>
    <row r="137" spans="1:7" ht="22.5">
      <c r="A137" s="18">
        <v>35</v>
      </c>
      <c r="B137" s="18" t="s">
        <v>69</v>
      </c>
      <c r="C137" s="19" t="s">
        <v>70</v>
      </c>
      <c r="D137" s="19" t="s">
        <v>2</v>
      </c>
      <c r="E137" s="27">
        <v>1112</v>
      </c>
      <c r="F137" s="20">
        <v>0</v>
      </c>
      <c r="G137" s="20">
        <f>E137*F137</f>
        <v>0</v>
      </c>
    </row>
    <row r="138" spans="1:7">
      <c r="A138" s="18" t="s">
        <v>31</v>
      </c>
      <c r="B138" s="21"/>
      <c r="C138" s="22"/>
      <c r="D138" s="22"/>
      <c r="E138" s="22"/>
      <c r="F138" s="23"/>
      <c r="G138" s="23"/>
    </row>
    <row r="139" spans="1:7" ht="11.25" customHeight="1">
      <c r="A139" s="16" t="s">
        <v>34</v>
      </c>
      <c r="B139" s="16" t="s">
        <v>46</v>
      </c>
      <c r="C139" s="34" t="s">
        <v>71</v>
      </c>
      <c r="D139" s="34"/>
      <c r="E139" s="34"/>
      <c r="F139" s="34"/>
      <c r="G139" s="34"/>
    </row>
    <row r="140" spans="1:7">
      <c r="A140" s="18">
        <v>36</v>
      </c>
      <c r="B140" s="18" t="s">
        <v>30</v>
      </c>
      <c r="C140" s="19" t="s">
        <v>72</v>
      </c>
      <c r="D140" s="19" t="s">
        <v>2</v>
      </c>
      <c r="E140" s="27">
        <v>1065</v>
      </c>
      <c r="F140" s="20">
        <v>0</v>
      </c>
      <c r="G140" s="20">
        <f>E140*F140</f>
        <v>0</v>
      </c>
    </row>
    <row r="141" spans="1:7">
      <c r="A141" s="18" t="s">
        <v>35</v>
      </c>
      <c r="B141" s="21"/>
      <c r="C141" s="22"/>
      <c r="D141" s="22"/>
      <c r="E141" s="22"/>
      <c r="F141" s="23"/>
      <c r="G141" s="23"/>
    </row>
    <row r="142" spans="1:7">
      <c r="A142" s="16">
        <v>5</v>
      </c>
      <c r="B142" s="16" t="s">
        <v>46</v>
      </c>
      <c r="C142" s="34" t="s">
        <v>166</v>
      </c>
      <c r="D142" s="34"/>
      <c r="E142" s="34"/>
      <c r="F142" s="34"/>
      <c r="G142" s="34"/>
    </row>
    <row r="143" spans="1:7">
      <c r="A143" s="16" t="s">
        <v>167</v>
      </c>
      <c r="B143" s="16" t="s">
        <v>46</v>
      </c>
      <c r="C143" s="34" t="s">
        <v>168</v>
      </c>
      <c r="D143" s="34"/>
      <c r="E143" s="34"/>
      <c r="F143" s="34"/>
      <c r="G143" s="34"/>
    </row>
    <row r="144" spans="1:7" ht="22.5">
      <c r="A144" s="18">
        <v>37</v>
      </c>
      <c r="B144" s="18" t="s">
        <v>169</v>
      </c>
      <c r="C144" s="19" t="s">
        <v>170</v>
      </c>
      <c r="D144" s="19" t="s">
        <v>2</v>
      </c>
      <c r="E144" s="27">
        <v>206</v>
      </c>
      <c r="F144" s="20">
        <v>0</v>
      </c>
      <c r="G144" s="20">
        <f>E144*F144</f>
        <v>0</v>
      </c>
    </row>
    <row r="145" spans="1:7">
      <c r="A145" s="18" t="s">
        <v>171</v>
      </c>
      <c r="B145" s="21"/>
      <c r="C145" s="19" t="s">
        <v>134</v>
      </c>
      <c r="D145" s="22"/>
      <c r="E145" s="22"/>
      <c r="F145" s="23"/>
      <c r="G145" s="23"/>
    </row>
    <row r="146" spans="1:7">
      <c r="A146" s="18">
        <v>38</v>
      </c>
      <c r="B146" s="18" t="s">
        <v>169</v>
      </c>
      <c r="C146" s="19" t="s">
        <v>172</v>
      </c>
      <c r="D146" s="19" t="s">
        <v>2</v>
      </c>
      <c r="E146" s="19">
        <v>331</v>
      </c>
      <c r="F146" s="20">
        <v>0</v>
      </c>
      <c r="G146" s="20">
        <f>E146*F146</f>
        <v>0</v>
      </c>
    </row>
    <row r="147" spans="1:7">
      <c r="A147" s="18" t="s">
        <v>171</v>
      </c>
      <c r="B147" s="21"/>
      <c r="C147" s="19" t="s">
        <v>134</v>
      </c>
      <c r="D147" s="22"/>
      <c r="E147" s="22"/>
      <c r="F147" s="23"/>
      <c r="G147" s="23"/>
    </row>
    <row r="148" spans="1:7">
      <c r="A148" s="16">
        <v>6</v>
      </c>
      <c r="B148" s="16" t="s">
        <v>46</v>
      </c>
      <c r="C148" s="34" t="s">
        <v>12</v>
      </c>
      <c r="D148" s="34"/>
      <c r="E148" s="34"/>
      <c r="F148" s="34"/>
      <c r="G148" s="34"/>
    </row>
    <row r="149" spans="1:7">
      <c r="A149" s="16" t="s">
        <v>20</v>
      </c>
      <c r="B149" s="16" t="s">
        <v>46</v>
      </c>
      <c r="C149" s="34" t="s">
        <v>124</v>
      </c>
      <c r="D149" s="34"/>
      <c r="E149" s="34"/>
      <c r="F149" s="34"/>
      <c r="G149" s="34"/>
    </row>
    <row r="150" spans="1:7" ht="33.75">
      <c r="A150" s="18">
        <v>39</v>
      </c>
      <c r="B150" s="18" t="s">
        <v>32</v>
      </c>
      <c r="C150" s="19" t="s">
        <v>173</v>
      </c>
      <c r="D150" s="19" t="s">
        <v>1</v>
      </c>
      <c r="E150" s="19">
        <f>243+24+38</f>
        <v>305</v>
      </c>
      <c r="F150" s="20">
        <v>0</v>
      </c>
      <c r="G150" s="20">
        <f>E150*F150</f>
        <v>0</v>
      </c>
    </row>
    <row r="151" spans="1:7">
      <c r="A151" s="18" t="s">
        <v>23</v>
      </c>
      <c r="B151" s="21"/>
      <c r="C151" s="22"/>
      <c r="D151" s="22"/>
      <c r="E151" s="22"/>
      <c r="F151" s="23"/>
      <c r="G151" s="23"/>
    </row>
    <row r="152" spans="1:7">
      <c r="A152" s="18" t="s">
        <v>46</v>
      </c>
      <c r="B152" s="18" t="s">
        <v>46</v>
      </c>
      <c r="C152" s="19" t="s">
        <v>174</v>
      </c>
      <c r="D152" s="19"/>
      <c r="E152" s="19"/>
      <c r="F152" s="20"/>
      <c r="G152" s="20"/>
    </row>
    <row r="153" spans="1:7">
      <c r="A153" s="16" t="s">
        <v>119</v>
      </c>
      <c r="B153" s="16" t="s">
        <v>46</v>
      </c>
      <c r="C153" s="34" t="s">
        <v>38</v>
      </c>
      <c r="D153" s="34"/>
      <c r="E153" s="34"/>
      <c r="F153" s="34"/>
      <c r="G153" s="34"/>
    </row>
    <row r="154" spans="1:7" ht="33.75">
      <c r="A154" s="24">
        <v>40</v>
      </c>
      <c r="B154" s="18" t="s">
        <v>42</v>
      </c>
      <c r="C154" s="19" t="s">
        <v>175</v>
      </c>
      <c r="D154" s="19" t="s">
        <v>2</v>
      </c>
      <c r="E154" s="19">
        <v>171</v>
      </c>
      <c r="F154" s="20">
        <v>0</v>
      </c>
      <c r="G154" s="20">
        <f>E154*F154</f>
        <v>0</v>
      </c>
    </row>
    <row r="155" spans="1:7">
      <c r="A155" s="18" t="s">
        <v>120</v>
      </c>
      <c r="B155" s="21"/>
      <c r="C155" s="22"/>
      <c r="D155" s="22"/>
      <c r="E155" s="22"/>
      <c r="F155" s="23"/>
      <c r="G155" s="23"/>
    </row>
    <row r="156" spans="1:7" ht="33.75">
      <c r="A156" s="18">
        <v>41</v>
      </c>
      <c r="B156" s="18" t="s">
        <v>42</v>
      </c>
      <c r="C156" s="19" t="s">
        <v>176</v>
      </c>
      <c r="D156" s="19" t="s">
        <v>2</v>
      </c>
      <c r="E156" s="19">
        <v>7</v>
      </c>
      <c r="F156" s="20">
        <v>0</v>
      </c>
      <c r="G156" s="20">
        <f>E156*F156</f>
        <v>0</v>
      </c>
    </row>
    <row r="157" spans="1:7">
      <c r="A157" s="18" t="s">
        <v>120</v>
      </c>
      <c r="B157" s="21"/>
      <c r="C157" s="22"/>
      <c r="D157" s="22"/>
      <c r="E157" s="22"/>
      <c r="F157" s="23"/>
      <c r="G157" s="23"/>
    </row>
    <row r="158" spans="1:7">
      <c r="A158" s="16" t="s">
        <v>121</v>
      </c>
      <c r="B158" s="16" t="s">
        <v>46</v>
      </c>
      <c r="C158" s="34" t="s">
        <v>73</v>
      </c>
      <c r="D158" s="34"/>
      <c r="E158" s="34"/>
      <c r="F158" s="34"/>
      <c r="G158" s="34"/>
    </row>
    <row r="159" spans="1:7" ht="22.5">
      <c r="A159" s="18">
        <v>42</v>
      </c>
      <c r="B159" s="18" t="s">
        <v>74</v>
      </c>
      <c r="C159" s="19" t="s">
        <v>75</v>
      </c>
      <c r="D159" s="19" t="s">
        <v>1</v>
      </c>
      <c r="E159" s="19">
        <v>278</v>
      </c>
      <c r="F159" s="20">
        <v>0</v>
      </c>
      <c r="G159" s="20">
        <f>E159*F159</f>
        <v>0</v>
      </c>
    </row>
    <row r="160" spans="1:7">
      <c r="A160" s="18" t="s">
        <v>122</v>
      </c>
      <c r="B160" s="21"/>
      <c r="C160" s="22"/>
      <c r="D160" s="22"/>
      <c r="E160" s="22"/>
      <c r="F160" s="23"/>
      <c r="G160" s="23"/>
    </row>
    <row r="161" spans="1:7">
      <c r="A161" s="16">
        <v>7</v>
      </c>
      <c r="B161" s="16" t="s">
        <v>46</v>
      </c>
      <c r="C161" s="37" t="s">
        <v>86</v>
      </c>
      <c r="D161" s="37"/>
      <c r="E161" s="37"/>
      <c r="F161" s="37"/>
      <c r="G161" s="37"/>
    </row>
    <row r="162" spans="1:7" ht="22.5">
      <c r="A162" s="18">
        <v>43</v>
      </c>
      <c r="B162" s="18" t="s">
        <v>87</v>
      </c>
      <c r="C162" s="19" t="s">
        <v>88</v>
      </c>
      <c r="D162" s="19" t="s">
        <v>5</v>
      </c>
      <c r="E162" s="19">
        <v>10</v>
      </c>
      <c r="F162" s="20">
        <v>0</v>
      </c>
      <c r="G162" s="20">
        <f>E162*F162</f>
        <v>0</v>
      </c>
    </row>
    <row r="163" spans="1:7">
      <c r="A163" s="18" t="s">
        <v>123</v>
      </c>
      <c r="B163" s="21"/>
      <c r="C163" s="22"/>
      <c r="D163" s="22"/>
      <c r="E163" s="22"/>
      <c r="F163" s="23"/>
      <c r="G163" s="23"/>
    </row>
    <row r="164" spans="1:7" ht="22.5">
      <c r="A164" s="18">
        <v>44</v>
      </c>
      <c r="B164" s="18" t="s">
        <v>87</v>
      </c>
      <c r="C164" s="19" t="s">
        <v>89</v>
      </c>
      <c r="D164" s="19" t="s">
        <v>5</v>
      </c>
      <c r="E164" s="19">
        <v>21</v>
      </c>
      <c r="F164" s="20">
        <v>0</v>
      </c>
      <c r="G164" s="20">
        <f>E164*F164</f>
        <v>0</v>
      </c>
    </row>
    <row r="165" spans="1:7">
      <c r="A165" s="18" t="s">
        <v>123</v>
      </c>
      <c r="B165" s="21"/>
      <c r="C165" s="22"/>
      <c r="D165" s="22"/>
      <c r="E165" s="22"/>
      <c r="F165" s="23"/>
      <c r="G165" s="23"/>
    </row>
    <row r="166" spans="1:7">
      <c r="A166" s="18">
        <v>45</v>
      </c>
      <c r="B166" s="18" t="s">
        <v>87</v>
      </c>
      <c r="C166" s="19" t="s">
        <v>93</v>
      </c>
      <c r="D166" s="19" t="s">
        <v>5</v>
      </c>
      <c r="E166" s="19">
        <v>3</v>
      </c>
      <c r="F166" s="20">
        <v>0</v>
      </c>
      <c r="G166" s="20">
        <f>E166*F166</f>
        <v>0</v>
      </c>
    </row>
    <row r="167" spans="1:7">
      <c r="A167" s="18" t="s">
        <v>123</v>
      </c>
      <c r="B167" s="21"/>
      <c r="C167" s="22"/>
      <c r="D167" s="22"/>
      <c r="E167" s="22"/>
      <c r="F167" s="23"/>
      <c r="G167" s="23"/>
    </row>
    <row r="168" spans="1:7">
      <c r="A168" s="18">
        <v>46</v>
      </c>
      <c r="B168" s="18" t="s">
        <v>87</v>
      </c>
      <c r="C168" s="19" t="s">
        <v>177</v>
      </c>
      <c r="D168" s="19" t="s">
        <v>5</v>
      </c>
      <c r="E168" s="19">
        <v>4</v>
      </c>
      <c r="F168" s="20">
        <v>0</v>
      </c>
      <c r="G168" s="20">
        <f>E168*F168</f>
        <v>0</v>
      </c>
    </row>
    <row r="169" spans="1:7">
      <c r="A169" s="18" t="s">
        <v>123</v>
      </c>
      <c r="B169" s="21"/>
      <c r="C169" s="22"/>
      <c r="D169" s="22"/>
      <c r="E169" s="22"/>
      <c r="F169" s="23"/>
      <c r="G169" s="23"/>
    </row>
    <row r="170" spans="1:7" ht="26.25" customHeight="1">
      <c r="A170" s="34" t="s">
        <v>345</v>
      </c>
      <c r="B170" s="34"/>
      <c r="C170" s="34"/>
      <c r="D170" s="34"/>
      <c r="E170" s="34"/>
      <c r="F170" s="34"/>
      <c r="G170" s="28">
        <f>SUM(G6:G169)</f>
        <v>0</v>
      </c>
    </row>
  </sheetData>
  <mergeCells count="27">
    <mergeCell ref="A1:G1"/>
    <mergeCell ref="A3:G3"/>
    <mergeCell ref="C4:G4"/>
    <mergeCell ref="C5:G5"/>
    <mergeCell ref="A170:F170"/>
    <mergeCell ref="C158:G158"/>
    <mergeCell ref="C161:G161"/>
    <mergeCell ref="C118:G118"/>
    <mergeCell ref="C121:G121"/>
    <mergeCell ref="C122:G122"/>
    <mergeCell ref="C136:G136"/>
    <mergeCell ref="C153:G153"/>
    <mergeCell ref="C8:G8"/>
    <mergeCell ref="C28:G28"/>
    <mergeCell ref="C64:G64"/>
    <mergeCell ref="C70:G70"/>
    <mergeCell ref="C71:G71"/>
    <mergeCell ref="C80:G80"/>
    <mergeCell ref="C94:G94"/>
    <mergeCell ref="C97:G97"/>
    <mergeCell ref="C107:G107"/>
    <mergeCell ref="C89:G89"/>
    <mergeCell ref="C139:G139"/>
    <mergeCell ref="C142:G142"/>
    <mergeCell ref="C143:G143"/>
    <mergeCell ref="C148:G148"/>
    <mergeCell ref="C149:G149"/>
  </mergeCells>
  <pageMargins left="0.7" right="0.7" top="0.75" bottom="0.75" header="0.3" footer="0.3"/>
  <pageSetup paperSize="9" scale="86" orientation="portrait" r:id="rId1"/>
  <rowBreaks count="3" manualBreakCount="3">
    <brk id="38" max="6" man="1"/>
    <brk id="66" max="6" man="1"/>
    <brk id="9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view="pageBreakPreview" zoomScaleNormal="100" zoomScaleSheetLayoutView="100" workbookViewId="0">
      <selection activeCell="H43" sqref="H43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0.875" style="2" customWidth="1"/>
    <col min="5" max="5" width="7" style="1" customWidth="1"/>
    <col min="6" max="6" width="9.75" style="7" customWidth="1"/>
    <col min="7" max="7" width="8.375" style="15" customWidth="1"/>
    <col min="8" max="8" width="11.375" style="15" customWidth="1"/>
    <col min="9" max="9" width="11.375" style="2" customWidth="1"/>
    <col min="10" max="10" width="10.875" style="6" customWidth="1"/>
    <col min="11" max="11" width="9.75" style="2" bestFit="1" customWidth="1"/>
    <col min="12" max="16384" width="8.75" style="2"/>
  </cols>
  <sheetData>
    <row r="1" spans="1:10" ht="26.25" customHeight="1">
      <c r="A1" s="37" t="s">
        <v>346</v>
      </c>
      <c r="B1" s="37"/>
      <c r="C1" s="37"/>
      <c r="D1" s="37"/>
      <c r="E1" s="37"/>
      <c r="F1" s="37"/>
      <c r="G1" s="37"/>
      <c r="H1" s="37"/>
      <c r="J1" s="2"/>
    </row>
    <row r="2" spans="1:10">
      <c r="A2" s="37" t="s">
        <v>279</v>
      </c>
      <c r="B2" s="37"/>
      <c r="C2" s="37"/>
      <c r="D2" s="37"/>
      <c r="E2" s="37"/>
      <c r="F2" s="37"/>
      <c r="G2" s="37"/>
      <c r="H2" s="37"/>
      <c r="J2" s="2"/>
    </row>
    <row r="3" spans="1:10" ht="22.5">
      <c r="A3" s="16" t="s">
        <v>0</v>
      </c>
      <c r="B3" s="16" t="s">
        <v>280</v>
      </c>
      <c r="C3" s="16" t="s">
        <v>7</v>
      </c>
      <c r="D3" s="16" t="s">
        <v>281</v>
      </c>
      <c r="E3" s="16" t="s">
        <v>282</v>
      </c>
      <c r="F3" s="29" t="s">
        <v>283</v>
      </c>
      <c r="G3" s="17" t="s">
        <v>284</v>
      </c>
      <c r="H3" s="17" t="s">
        <v>285</v>
      </c>
      <c r="J3" s="2"/>
    </row>
    <row r="4" spans="1:10">
      <c r="A4" s="38" t="s">
        <v>45</v>
      </c>
      <c r="B4" s="38"/>
      <c r="C4" s="38"/>
      <c r="D4" s="38"/>
      <c r="E4" s="38"/>
      <c r="F4" s="38"/>
      <c r="G4" s="38"/>
      <c r="H4" s="38"/>
      <c r="J4" s="2"/>
    </row>
    <row r="5" spans="1:10">
      <c r="A5" s="16">
        <v>1</v>
      </c>
      <c r="B5" s="16" t="s">
        <v>46</v>
      </c>
      <c r="C5" s="16" t="s">
        <v>46</v>
      </c>
      <c r="D5" s="38" t="s">
        <v>179</v>
      </c>
      <c r="E5" s="38"/>
      <c r="F5" s="38"/>
      <c r="G5" s="38"/>
      <c r="H5" s="38"/>
      <c r="J5" s="2"/>
    </row>
    <row r="6" spans="1:10" ht="22.5">
      <c r="A6" s="18">
        <v>1</v>
      </c>
      <c r="B6" s="18"/>
      <c r="C6" s="18" t="s">
        <v>180</v>
      </c>
      <c r="D6" s="19" t="s">
        <v>262</v>
      </c>
      <c r="E6" s="18" t="s">
        <v>33</v>
      </c>
      <c r="F6" s="27">
        <f>1*0.66</f>
        <v>0.66</v>
      </c>
      <c r="G6" s="20">
        <v>0</v>
      </c>
      <c r="H6" s="20">
        <f>F6*G6</f>
        <v>0</v>
      </c>
      <c r="J6" s="2"/>
    </row>
    <row r="7" spans="1:10">
      <c r="A7" s="18" t="s">
        <v>182</v>
      </c>
      <c r="B7" s="18" t="s">
        <v>286</v>
      </c>
      <c r="C7" s="21"/>
      <c r="D7" s="22"/>
      <c r="E7" s="21"/>
      <c r="F7" s="30"/>
      <c r="G7" s="23"/>
      <c r="H7" s="23"/>
      <c r="J7" s="2"/>
    </row>
    <row r="8" spans="1:10">
      <c r="A8" s="16">
        <v>2</v>
      </c>
      <c r="B8" s="16" t="s">
        <v>287</v>
      </c>
      <c r="C8" s="16" t="s">
        <v>46</v>
      </c>
      <c r="D8" s="38" t="s">
        <v>9</v>
      </c>
      <c r="E8" s="38"/>
      <c r="F8" s="38"/>
      <c r="G8" s="38"/>
      <c r="H8" s="38"/>
      <c r="J8" s="2"/>
    </row>
    <row r="9" spans="1:10">
      <c r="A9" s="16" t="s">
        <v>183</v>
      </c>
      <c r="B9" s="16" t="s">
        <v>46</v>
      </c>
      <c r="C9" s="16" t="s">
        <v>46</v>
      </c>
      <c r="D9" s="38" t="s">
        <v>43</v>
      </c>
      <c r="E9" s="38"/>
      <c r="F9" s="38"/>
      <c r="G9" s="38"/>
      <c r="H9" s="38"/>
      <c r="J9" s="2"/>
    </row>
    <row r="10" spans="1:10" ht="22.5">
      <c r="A10" s="18">
        <v>2</v>
      </c>
      <c r="B10" s="18" t="s">
        <v>288</v>
      </c>
      <c r="C10" s="18" t="s">
        <v>4</v>
      </c>
      <c r="D10" s="19" t="s">
        <v>13</v>
      </c>
      <c r="E10" s="18" t="s">
        <v>14</v>
      </c>
      <c r="F10" s="27">
        <f>0.8*0.66</f>
        <v>0.52800000000000002</v>
      </c>
      <c r="G10" s="20">
        <v>0</v>
      </c>
      <c r="H10" s="20">
        <f>F10*G10</f>
        <v>0</v>
      </c>
      <c r="J10" s="2"/>
    </row>
    <row r="11" spans="1:10">
      <c r="A11" s="18" t="s">
        <v>184</v>
      </c>
      <c r="B11" s="21"/>
      <c r="C11" s="21"/>
      <c r="D11" s="22"/>
      <c r="E11" s="21"/>
      <c r="F11" s="30"/>
      <c r="G11" s="23"/>
      <c r="H11" s="23"/>
      <c r="J11" s="2"/>
    </row>
    <row r="12" spans="1:10">
      <c r="A12" s="16" t="s">
        <v>185</v>
      </c>
      <c r="B12" s="16" t="s">
        <v>46</v>
      </c>
      <c r="C12" s="16" t="s">
        <v>46</v>
      </c>
      <c r="D12" s="38" t="s">
        <v>131</v>
      </c>
      <c r="E12" s="38"/>
      <c r="F12" s="38"/>
      <c r="G12" s="38"/>
      <c r="H12" s="38"/>
      <c r="J12" s="2"/>
    </row>
    <row r="13" spans="1:10" ht="22.5">
      <c r="A13" s="18">
        <v>3</v>
      </c>
      <c r="B13" s="18" t="s">
        <v>289</v>
      </c>
      <c r="C13" s="18" t="s">
        <v>132</v>
      </c>
      <c r="D13" s="19" t="s">
        <v>133</v>
      </c>
      <c r="E13" s="18" t="s">
        <v>5</v>
      </c>
      <c r="F13" s="27">
        <v>3</v>
      </c>
      <c r="G13" s="20">
        <v>0</v>
      </c>
      <c r="H13" s="20">
        <f>F13*G13</f>
        <v>0</v>
      </c>
      <c r="J13" s="2"/>
    </row>
    <row r="14" spans="1:10">
      <c r="A14" s="18" t="s">
        <v>186</v>
      </c>
      <c r="B14" s="21"/>
      <c r="C14" s="21"/>
      <c r="D14" s="19" t="s">
        <v>134</v>
      </c>
      <c r="E14" s="21"/>
      <c r="F14" s="30"/>
      <c r="G14" s="23"/>
      <c r="H14" s="23"/>
      <c r="J14" s="2"/>
    </row>
    <row r="15" spans="1:10" ht="22.5">
      <c r="A15" s="18">
        <v>4</v>
      </c>
      <c r="B15" s="18" t="s">
        <v>290</v>
      </c>
      <c r="C15" s="18" t="s">
        <v>132</v>
      </c>
      <c r="D15" s="19" t="s">
        <v>135</v>
      </c>
      <c r="E15" s="18" t="s">
        <v>5</v>
      </c>
      <c r="F15" s="27">
        <v>3</v>
      </c>
      <c r="G15" s="20">
        <v>0</v>
      </c>
      <c r="H15" s="20">
        <f>F15*G15</f>
        <v>0</v>
      </c>
      <c r="J15" s="2"/>
    </row>
    <row r="16" spans="1:10">
      <c r="A16" s="18" t="s">
        <v>186</v>
      </c>
      <c r="B16" s="21"/>
      <c r="C16" s="21"/>
      <c r="D16" s="19" t="s">
        <v>136</v>
      </c>
      <c r="E16" s="21"/>
      <c r="F16" s="30"/>
      <c r="G16" s="23"/>
      <c r="H16" s="23"/>
      <c r="J16" s="2"/>
    </row>
    <row r="17" spans="1:10" ht="22.5">
      <c r="A17" s="18">
        <v>5</v>
      </c>
      <c r="B17" s="18" t="s">
        <v>291</v>
      </c>
      <c r="C17" s="18" t="s">
        <v>132</v>
      </c>
      <c r="D17" s="19" t="s">
        <v>137</v>
      </c>
      <c r="E17" s="18" t="s">
        <v>138</v>
      </c>
      <c r="F17" s="27">
        <f>0.66*1.75</f>
        <v>1.155</v>
      </c>
      <c r="G17" s="20">
        <v>0</v>
      </c>
      <c r="H17" s="20">
        <f>F17*G17</f>
        <v>0</v>
      </c>
      <c r="J17" s="2"/>
    </row>
    <row r="18" spans="1:10">
      <c r="A18" s="18" t="s">
        <v>186</v>
      </c>
      <c r="B18" s="21"/>
      <c r="C18" s="21"/>
      <c r="D18" s="22"/>
      <c r="E18" s="21"/>
      <c r="F18" s="30"/>
      <c r="G18" s="23"/>
      <c r="H18" s="23"/>
      <c r="J18" s="2"/>
    </row>
    <row r="19" spans="1:10" ht="22.5">
      <c r="A19" s="18">
        <v>6</v>
      </c>
      <c r="B19" s="18" t="s">
        <v>292</v>
      </c>
      <c r="C19" s="18" t="s">
        <v>132</v>
      </c>
      <c r="D19" s="19" t="s">
        <v>142</v>
      </c>
      <c r="E19" s="18" t="s">
        <v>138</v>
      </c>
      <c r="F19" s="27">
        <f>0.66*2.25</f>
        <v>1.4850000000000001</v>
      </c>
      <c r="G19" s="20">
        <v>0</v>
      </c>
      <c r="H19" s="20">
        <f>F19*G19</f>
        <v>0</v>
      </c>
      <c r="J19" s="2"/>
    </row>
    <row r="20" spans="1:10">
      <c r="A20" s="18" t="s">
        <v>186</v>
      </c>
      <c r="B20" s="21"/>
      <c r="C20" s="21"/>
      <c r="D20" s="22"/>
      <c r="E20" s="21"/>
      <c r="F20" s="30"/>
      <c r="G20" s="23"/>
      <c r="H20" s="23"/>
      <c r="J20" s="2"/>
    </row>
    <row r="21" spans="1:10" ht="22.5">
      <c r="A21" s="18">
        <v>7</v>
      </c>
      <c r="B21" s="18" t="s">
        <v>293</v>
      </c>
      <c r="C21" s="18" t="s">
        <v>132</v>
      </c>
      <c r="D21" s="19" t="s">
        <v>145</v>
      </c>
      <c r="E21" s="18" t="s">
        <v>138</v>
      </c>
      <c r="F21" s="27">
        <f>0.66*6.75</f>
        <v>4.4550000000000001</v>
      </c>
      <c r="G21" s="20">
        <v>0</v>
      </c>
      <c r="H21" s="20">
        <f>F21*G21</f>
        <v>0</v>
      </c>
      <c r="J21" s="2"/>
    </row>
    <row r="22" spans="1:10">
      <c r="A22" s="18" t="s">
        <v>186</v>
      </c>
      <c r="B22" s="21"/>
      <c r="C22" s="21"/>
      <c r="D22" s="22"/>
      <c r="E22" s="21"/>
      <c r="F22" s="30"/>
      <c r="G22" s="23"/>
      <c r="H22" s="23"/>
      <c r="J22" s="2"/>
    </row>
    <row r="23" spans="1:10">
      <c r="A23" s="16" t="s">
        <v>240</v>
      </c>
      <c r="B23" s="16" t="s">
        <v>46</v>
      </c>
      <c r="C23" s="16" t="s">
        <v>46</v>
      </c>
      <c r="D23" s="38" t="s">
        <v>17</v>
      </c>
      <c r="E23" s="38"/>
      <c r="F23" s="38"/>
      <c r="G23" s="38"/>
      <c r="H23" s="38"/>
      <c r="J23" s="2"/>
    </row>
    <row r="24" spans="1:10" ht="22.5">
      <c r="A24" s="18">
        <v>8</v>
      </c>
      <c r="B24" s="18" t="s">
        <v>294</v>
      </c>
      <c r="C24" s="18" t="s">
        <v>39</v>
      </c>
      <c r="D24" s="19" t="s">
        <v>47</v>
      </c>
      <c r="E24" s="18" t="s">
        <v>2</v>
      </c>
      <c r="F24" s="27">
        <f>0.66*500</f>
        <v>330</v>
      </c>
      <c r="G24" s="20">
        <v>0</v>
      </c>
      <c r="H24" s="20">
        <f>F24*G24</f>
        <v>0</v>
      </c>
      <c r="J24" s="2"/>
    </row>
    <row r="25" spans="1:10">
      <c r="A25" s="18" t="s">
        <v>243</v>
      </c>
      <c r="B25" s="21"/>
      <c r="C25" s="21"/>
      <c r="D25" s="22"/>
      <c r="E25" s="21"/>
      <c r="F25" s="30"/>
      <c r="G25" s="23"/>
      <c r="H25" s="23"/>
      <c r="J25" s="2"/>
    </row>
    <row r="26" spans="1:10" ht="22.5">
      <c r="A26" s="18">
        <v>9</v>
      </c>
      <c r="B26" s="18" t="s">
        <v>295</v>
      </c>
      <c r="C26" s="18" t="s">
        <v>8</v>
      </c>
      <c r="D26" s="19" t="s">
        <v>151</v>
      </c>
      <c r="E26" s="18" t="s">
        <v>2</v>
      </c>
      <c r="F26" s="27">
        <f>0.66*151</f>
        <v>99.660000000000011</v>
      </c>
      <c r="G26" s="20">
        <v>0</v>
      </c>
      <c r="H26" s="20">
        <f>F26*G26</f>
        <v>0</v>
      </c>
      <c r="J26" s="2"/>
    </row>
    <row r="27" spans="1:10">
      <c r="A27" s="18" t="s">
        <v>243</v>
      </c>
      <c r="B27" s="21"/>
      <c r="C27" s="21"/>
      <c r="D27" s="26" t="s">
        <v>187</v>
      </c>
      <c r="E27" s="21"/>
      <c r="F27" s="30"/>
      <c r="G27" s="23"/>
      <c r="H27" s="23"/>
      <c r="J27" s="2"/>
    </row>
    <row r="28" spans="1:10">
      <c r="A28" s="21"/>
      <c r="B28" s="21"/>
      <c r="C28" s="21"/>
      <c r="D28" s="26" t="s">
        <v>263</v>
      </c>
      <c r="E28" s="21"/>
      <c r="F28" s="30"/>
      <c r="G28" s="23"/>
      <c r="H28" s="23"/>
      <c r="J28" s="2"/>
    </row>
    <row r="29" spans="1:10" ht="22.5">
      <c r="A29" s="18">
        <v>10</v>
      </c>
      <c r="B29" s="18" t="s">
        <v>296</v>
      </c>
      <c r="C29" s="18" t="s">
        <v>8</v>
      </c>
      <c r="D29" s="19" t="s">
        <v>191</v>
      </c>
      <c r="E29" s="18" t="s">
        <v>2</v>
      </c>
      <c r="F29" s="27">
        <f>0.66*1891</f>
        <v>1248.06</v>
      </c>
      <c r="G29" s="20">
        <v>0</v>
      </c>
      <c r="H29" s="20">
        <f>F29*G29</f>
        <v>0</v>
      </c>
      <c r="J29" s="2"/>
    </row>
    <row r="30" spans="1:10">
      <c r="A30" s="18" t="s">
        <v>243</v>
      </c>
      <c r="B30" s="21"/>
      <c r="C30" s="21"/>
      <c r="D30" s="22"/>
      <c r="E30" s="21"/>
      <c r="F30" s="30"/>
      <c r="G30" s="23"/>
      <c r="H30" s="23"/>
      <c r="J30" s="2"/>
    </row>
    <row r="31" spans="1:10" ht="22.5">
      <c r="A31" s="18">
        <v>11</v>
      </c>
      <c r="B31" s="18" t="s">
        <v>297</v>
      </c>
      <c r="C31" s="18" t="s">
        <v>298</v>
      </c>
      <c r="D31" s="19" t="s">
        <v>154</v>
      </c>
      <c r="E31" s="18" t="s">
        <v>2</v>
      </c>
      <c r="F31" s="27">
        <f>0.66*276</f>
        <v>182.16</v>
      </c>
      <c r="G31" s="20">
        <v>0</v>
      </c>
      <c r="H31" s="20">
        <f>F31*G31</f>
        <v>0</v>
      </c>
      <c r="J31" s="2"/>
    </row>
    <row r="32" spans="1:10">
      <c r="A32" s="18" t="s">
        <v>243</v>
      </c>
      <c r="B32" s="21"/>
      <c r="C32" s="21"/>
      <c r="D32" s="22"/>
      <c r="E32" s="21"/>
      <c r="F32" s="30"/>
      <c r="G32" s="23"/>
      <c r="H32" s="23"/>
      <c r="J32" s="2"/>
    </row>
    <row r="33" spans="1:11" ht="22.5">
      <c r="A33" s="18">
        <v>12</v>
      </c>
      <c r="B33" s="18" t="s">
        <v>299</v>
      </c>
      <c r="C33" s="18" t="s">
        <v>300</v>
      </c>
      <c r="D33" s="19" t="s">
        <v>155</v>
      </c>
      <c r="E33" s="18" t="s">
        <v>1</v>
      </c>
      <c r="F33" s="27">
        <f>0.66*869</f>
        <v>573.54000000000008</v>
      </c>
      <c r="G33" s="20">
        <v>0</v>
      </c>
      <c r="H33" s="20">
        <f>F33*G33</f>
        <v>0</v>
      </c>
      <c r="J33" s="2"/>
    </row>
    <row r="34" spans="1:11" ht="18" customHeight="1">
      <c r="A34" s="18" t="s">
        <v>243</v>
      </c>
      <c r="B34" s="21"/>
      <c r="C34" s="21"/>
      <c r="D34" s="22"/>
      <c r="E34" s="21"/>
      <c r="F34" s="30"/>
      <c r="G34" s="23"/>
      <c r="H34" s="23"/>
    </row>
    <row r="35" spans="1:11" ht="36.75" customHeight="1">
      <c r="A35" s="18">
        <v>13</v>
      </c>
      <c r="B35" s="18" t="s">
        <v>301</v>
      </c>
      <c r="C35" s="18" t="s">
        <v>8</v>
      </c>
      <c r="D35" s="19" t="s">
        <v>264</v>
      </c>
      <c r="E35" s="18" t="s">
        <v>3</v>
      </c>
      <c r="F35" s="27">
        <f>0.66*291.08</f>
        <v>192.11279999999999</v>
      </c>
      <c r="G35" s="20">
        <v>0</v>
      </c>
      <c r="H35" s="20">
        <f>F35*G35</f>
        <v>0</v>
      </c>
    </row>
    <row r="36" spans="1:11" ht="22.5" customHeight="1">
      <c r="A36" s="18" t="s">
        <v>243</v>
      </c>
      <c r="B36" s="18" t="s">
        <v>302</v>
      </c>
      <c r="C36" s="21"/>
      <c r="D36" s="22"/>
      <c r="E36" s="21"/>
      <c r="F36" s="30"/>
      <c r="G36" s="23"/>
      <c r="H36" s="23"/>
    </row>
    <row r="37" spans="1:11" ht="28.5" customHeight="1">
      <c r="A37" s="18">
        <v>14</v>
      </c>
      <c r="B37" s="18" t="s">
        <v>303</v>
      </c>
      <c r="C37" s="18" t="s">
        <v>8</v>
      </c>
      <c r="D37" s="19" t="s">
        <v>16</v>
      </c>
      <c r="E37" s="18" t="s">
        <v>3</v>
      </c>
      <c r="F37" s="27">
        <f>0.66*28.677</f>
        <v>18.926819999999999</v>
      </c>
      <c r="G37" s="20">
        <v>0</v>
      </c>
      <c r="H37" s="20">
        <f>F37*G37</f>
        <v>0</v>
      </c>
    </row>
    <row r="38" spans="1:11" ht="15.75" customHeight="1">
      <c r="A38" s="18" t="s">
        <v>243</v>
      </c>
      <c r="B38" s="21"/>
      <c r="C38" s="21"/>
      <c r="D38" s="22"/>
      <c r="E38" s="21"/>
      <c r="F38" s="30"/>
      <c r="G38" s="23"/>
      <c r="H38" s="23"/>
    </row>
    <row r="39" spans="1:11" ht="15" customHeight="1">
      <c r="A39" s="18">
        <v>15</v>
      </c>
      <c r="B39" s="18" t="s">
        <v>304</v>
      </c>
      <c r="C39" s="18" t="s">
        <v>46</v>
      </c>
      <c r="D39" s="19" t="s">
        <v>48</v>
      </c>
      <c r="E39" s="18" t="s">
        <v>2</v>
      </c>
      <c r="F39" s="27">
        <f>0.66*2952</f>
        <v>1948.3200000000002</v>
      </c>
      <c r="G39" s="20">
        <v>0</v>
      </c>
      <c r="H39" s="20">
        <f>F39*G39</f>
        <v>0</v>
      </c>
    </row>
    <row r="40" spans="1:11" ht="18" customHeight="1">
      <c r="A40" s="18" t="s">
        <v>243</v>
      </c>
      <c r="B40" s="21"/>
      <c r="C40" s="21"/>
      <c r="D40" s="22"/>
      <c r="E40" s="21"/>
      <c r="F40" s="30"/>
      <c r="G40" s="23"/>
      <c r="H40" s="23"/>
    </row>
    <row r="41" spans="1:11" ht="38.25" customHeight="1">
      <c r="A41" s="18">
        <v>16</v>
      </c>
      <c r="B41" s="18" t="s">
        <v>301</v>
      </c>
      <c r="C41" s="18" t="s">
        <v>8</v>
      </c>
      <c r="D41" s="19" t="s">
        <v>265</v>
      </c>
      <c r="E41" s="18" t="s">
        <v>3</v>
      </c>
      <c r="F41" s="27">
        <f>0.66*382.917</f>
        <v>252.72522000000001</v>
      </c>
      <c r="G41" s="20">
        <v>0</v>
      </c>
      <c r="H41" s="20">
        <f>F41*G41</f>
        <v>0</v>
      </c>
    </row>
    <row r="42" spans="1:11" ht="21.75" customHeight="1">
      <c r="A42" s="18" t="s">
        <v>243</v>
      </c>
      <c r="B42" s="18" t="s">
        <v>302</v>
      </c>
      <c r="C42" s="21"/>
      <c r="D42" s="22"/>
      <c r="E42" s="21"/>
      <c r="F42" s="30"/>
      <c r="G42" s="23"/>
      <c r="H42" s="23"/>
    </row>
    <row r="43" spans="1:11" ht="33" customHeight="1">
      <c r="A43" s="18">
        <v>17</v>
      </c>
      <c r="B43" s="18"/>
      <c r="C43" s="18" t="s">
        <v>8</v>
      </c>
      <c r="D43" s="19" t="s">
        <v>15</v>
      </c>
      <c r="E43" s="18" t="s">
        <v>6</v>
      </c>
      <c r="F43" s="27">
        <f>0.66*957.292</f>
        <v>631.81272000000001</v>
      </c>
      <c r="G43" s="20">
        <v>0</v>
      </c>
      <c r="H43" s="20">
        <f>F43*G43</f>
        <v>0</v>
      </c>
    </row>
    <row r="44" spans="1:11" s="5" customFormat="1" ht="20.25" customHeight="1">
      <c r="A44" s="18" t="s">
        <v>243</v>
      </c>
      <c r="B44" s="18" t="s">
        <v>286</v>
      </c>
      <c r="C44" s="21"/>
      <c r="D44" s="22"/>
      <c r="E44" s="21"/>
      <c r="F44" s="30"/>
      <c r="G44" s="23"/>
      <c r="H44" s="23"/>
      <c r="J44" s="8"/>
    </row>
    <row r="45" spans="1:11" ht="22.5">
      <c r="A45" s="18">
        <v>18</v>
      </c>
      <c r="B45" s="18" t="s">
        <v>305</v>
      </c>
      <c r="C45" s="18" t="s">
        <v>8</v>
      </c>
      <c r="D45" s="19" t="s">
        <v>49</v>
      </c>
      <c r="E45" s="18" t="s">
        <v>33</v>
      </c>
      <c r="F45" s="27">
        <v>4</v>
      </c>
      <c r="G45" s="20">
        <v>0</v>
      </c>
      <c r="H45" s="20">
        <f>F45*G45</f>
        <v>0</v>
      </c>
      <c r="J45" s="9"/>
      <c r="K45" s="10"/>
    </row>
    <row r="46" spans="1:11" ht="22.5" customHeight="1">
      <c r="A46" s="18" t="s">
        <v>243</v>
      </c>
      <c r="B46" s="18" t="s">
        <v>302</v>
      </c>
      <c r="C46" s="21"/>
      <c r="D46" s="22"/>
      <c r="E46" s="21"/>
      <c r="F46" s="30"/>
      <c r="G46" s="23"/>
      <c r="H46" s="23"/>
    </row>
    <row r="47" spans="1:11" ht="42" customHeight="1">
      <c r="A47" s="18">
        <v>19</v>
      </c>
      <c r="B47" s="18" t="s">
        <v>306</v>
      </c>
      <c r="C47" s="18" t="s">
        <v>8</v>
      </c>
      <c r="D47" s="19" t="s">
        <v>26</v>
      </c>
      <c r="E47" s="18" t="s">
        <v>5</v>
      </c>
      <c r="F47" s="27">
        <v>9</v>
      </c>
      <c r="G47" s="20">
        <v>0</v>
      </c>
      <c r="H47" s="20">
        <f>F47*G47</f>
        <v>0</v>
      </c>
    </row>
    <row r="48" spans="1:11">
      <c r="A48" s="18" t="s">
        <v>243</v>
      </c>
      <c r="B48" s="21"/>
      <c r="C48" s="21"/>
      <c r="D48" s="22"/>
      <c r="E48" s="21"/>
      <c r="F48" s="30"/>
      <c r="G48" s="23"/>
      <c r="H48" s="23"/>
    </row>
    <row r="49" spans="1:10" ht="33.75">
      <c r="A49" s="18">
        <v>20</v>
      </c>
      <c r="B49" s="18" t="s">
        <v>307</v>
      </c>
      <c r="C49" s="18" t="s">
        <v>8</v>
      </c>
      <c r="D49" s="19" t="s">
        <v>27</v>
      </c>
      <c r="E49" s="18" t="s">
        <v>5</v>
      </c>
      <c r="F49" s="27">
        <v>9</v>
      </c>
      <c r="G49" s="20">
        <v>0</v>
      </c>
      <c r="H49" s="20">
        <f>F49*G49</f>
        <v>0</v>
      </c>
    </row>
    <row r="50" spans="1:10">
      <c r="A50" s="18" t="s">
        <v>243</v>
      </c>
      <c r="B50" s="21"/>
      <c r="C50" s="21"/>
      <c r="D50" s="22"/>
      <c r="E50" s="21"/>
      <c r="F50" s="30"/>
      <c r="G50" s="23"/>
      <c r="H50" s="23"/>
      <c r="J50" s="2"/>
    </row>
    <row r="51" spans="1:10">
      <c r="A51" s="16">
        <v>3</v>
      </c>
      <c r="B51" s="16" t="s">
        <v>308</v>
      </c>
      <c r="C51" s="16" t="s">
        <v>46</v>
      </c>
      <c r="D51" s="38" t="s">
        <v>196</v>
      </c>
      <c r="E51" s="38"/>
      <c r="F51" s="38"/>
      <c r="G51" s="38"/>
      <c r="H51" s="38"/>
      <c r="J51" s="2"/>
    </row>
    <row r="52" spans="1:10" ht="45">
      <c r="A52" s="18">
        <v>21</v>
      </c>
      <c r="B52" s="18" t="s">
        <v>309</v>
      </c>
      <c r="C52" s="18" t="s">
        <v>51</v>
      </c>
      <c r="D52" s="19" t="s">
        <v>310</v>
      </c>
      <c r="E52" s="18" t="s">
        <v>3</v>
      </c>
      <c r="F52" s="27">
        <f>0.66*1160</f>
        <v>765.6</v>
      </c>
      <c r="G52" s="20">
        <v>0</v>
      </c>
      <c r="H52" s="20">
        <f>F52*G52</f>
        <v>0</v>
      </c>
      <c r="J52" s="2"/>
    </row>
    <row r="53" spans="1:10">
      <c r="A53" s="18" t="s">
        <v>197</v>
      </c>
      <c r="B53" s="21"/>
      <c r="C53" s="21"/>
      <c r="D53" s="22"/>
      <c r="E53" s="21"/>
      <c r="F53" s="30"/>
      <c r="G53" s="23"/>
      <c r="H53" s="23"/>
      <c r="J53" s="2"/>
    </row>
    <row r="54" spans="1:10" ht="33.75">
      <c r="A54" s="18">
        <v>22</v>
      </c>
      <c r="B54" s="18"/>
      <c r="C54" s="18" t="s">
        <v>8</v>
      </c>
      <c r="D54" s="19" t="s">
        <v>15</v>
      </c>
      <c r="E54" s="18" t="s">
        <v>6</v>
      </c>
      <c r="F54" s="27">
        <f>0.66*2668</f>
        <v>1760.88</v>
      </c>
      <c r="G54" s="20">
        <v>0</v>
      </c>
      <c r="H54" s="20">
        <f>F54*G54</f>
        <v>0</v>
      </c>
      <c r="J54" s="2"/>
    </row>
    <row r="55" spans="1:10">
      <c r="A55" s="18" t="s">
        <v>197</v>
      </c>
      <c r="B55" s="18" t="s">
        <v>286</v>
      </c>
      <c r="C55" s="21"/>
      <c r="D55" s="22"/>
      <c r="E55" s="21"/>
      <c r="F55" s="30"/>
      <c r="G55" s="23"/>
      <c r="H55" s="23"/>
      <c r="J55" s="2"/>
    </row>
    <row r="56" spans="1:10">
      <c r="A56" s="16">
        <v>4</v>
      </c>
      <c r="B56" s="16" t="s">
        <v>311</v>
      </c>
      <c r="C56" s="16" t="s">
        <v>46</v>
      </c>
      <c r="D56" s="38" t="s">
        <v>10</v>
      </c>
      <c r="E56" s="38"/>
      <c r="F56" s="38"/>
      <c r="G56" s="38"/>
      <c r="H56" s="38"/>
      <c r="J56" s="2"/>
    </row>
    <row r="57" spans="1:10">
      <c r="A57" s="16" t="s">
        <v>19</v>
      </c>
      <c r="B57" s="16" t="s">
        <v>46</v>
      </c>
      <c r="C57" s="16" t="s">
        <v>46</v>
      </c>
      <c r="D57" s="38" t="s">
        <v>18</v>
      </c>
      <c r="E57" s="38"/>
      <c r="F57" s="38"/>
      <c r="G57" s="38"/>
      <c r="H57" s="38"/>
      <c r="J57" s="2"/>
    </row>
    <row r="58" spans="1:10" ht="33.75">
      <c r="A58" s="18">
        <v>23</v>
      </c>
      <c r="B58" s="18" t="s">
        <v>312</v>
      </c>
      <c r="C58" s="18" t="s">
        <v>21</v>
      </c>
      <c r="D58" s="19" t="s">
        <v>52</v>
      </c>
      <c r="E58" s="18" t="s">
        <v>2</v>
      </c>
      <c r="F58" s="27">
        <f>0.66*5395</f>
        <v>3560.7000000000003</v>
      </c>
      <c r="G58" s="20">
        <v>0</v>
      </c>
      <c r="H58" s="20">
        <f>F58*G58</f>
        <v>0</v>
      </c>
      <c r="J58" s="2"/>
    </row>
    <row r="59" spans="1:10">
      <c r="A59" s="18" t="s">
        <v>22</v>
      </c>
      <c r="B59" s="21"/>
      <c r="C59" s="21"/>
      <c r="D59" s="22"/>
      <c r="E59" s="21"/>
      <c r="F59" s="30"/>
      <c r="G59" s="23"/>
      <c r="H59" s="23"/>
      <c r="J59" s="2"/>
    </row>
    <row r="60" spans="1:10" ht="22.5">
      <c r="A60" s="18">
        <v>24</v>
      </c>
      <c r="B60" s="18" t="s">
        <v>313</v>
      </c>
      <c r="C60" s="18" t="s">
        <v>21</v>
      </c>
      <c r="D60" s="19" t="s">
        <v>199</v>
      </c>
      <c r="E60" s="18" t="s">
        <v>2</v>
      </c>
      <c r="F60" s="27">
        <f>0.66*331</f>
        <v>218.46</v>
      </c>
      <c r="G60" s="20">
        <v>0</v>
      </c>
      <c r="H60" s="20">
        <f>F60*G60</f>
        <v>0</v>
      </c>
      <c r="J60" s="2"/>
    </row>
    <row r="61" spans="1:10">
      <c r="A61" s="18" t="s">
        <v>22</v>
      </c>
      <c r="B61" s="21"/>
      <c r="C61" s="21"/>
      <c r="D61" s="22"/>
      <c r="E61" s="21"/>
      <c r="F61" s="30"/>
      <c r="G61" s="23"/>
      <c r="H61" s="23"/>
      <c r="J61" s="2"/>
    </row>
    <row r="62" spans="1:10" ht="33.75">
      <c r="A62" s="18">
        <v>25</v>
      </c>
      <c r="B62" s="18" t="s">
        <v>314</v>
      </c>
      <c r="C62" s="18" t="s">
        <v>51</v>
      </c>
      <c r="D62" s="19" t="s">
        <v>200</v>
      </c>
      <c r="E62" s="18" t="s">
        <v>3</v>
      </c>
      <c r="F62" s="27">
        <f>0.66*132.4</f>
        <v>87.384000000000015</v>
      </c>
      <c r="G62" s="20">
        <v>0</v>
      </c>
      <c r="H62" s="20">
        <f>F62*G62</f>
        <v>0</v>
      </c>
      <c r="J62" s="2"/>
    </row>
    <row r="63" spans="1:10">
      <c r="A63" s="18" t="s">
        <v>22</v>
      </c>
      <c r="B63" s="21"/>
      <c r="C63" s="21"/>
      <c r="D63" s="22"/>
      <c r="E63" s="21"/>
      <c r="F63" s="30"/>
      <c r="G63" s="23"/>
      <c r="H63" s="23"/>
      <c r="J63" s="2"/>
    </row>
    <row r="64" spans="1:10">
      <c r="A64" s="16" t="s">
        <v>25</v>
      </c>
      <c r="B64" s="16" t="s">
        <v>46</v>
      </c>
      <c r="C64" s="16" t="s">
        <v>46</v>
      </c>
      <c r="D64" s="38" t="s">
        <v>53</v>
      </c>
      <c r="E64" s="38"/>
      <c r="F64" s="38"/>
      <c r="G64" s="38"/>
      <c r="H64" s="38"/>
      <c r="J64" s="2"/>
    </row>
    <row r="65" spans="1:10" ht="22.5">
      <c r="A65" s="18">
        <v>26</v>
      </c>
      <c r="B65" s="18" t="s">
        <v>315</v>
      </c>
      <c r="C65" s="18" t="s">
        <v>54</v>
      </c>
      <c r="D65" s="19" t="s">
        <v>55</v>
      </c>
      <c r="E65" s="18" t="s">
        <v>2</v>
      </c>
      <c r="F65" s="27">
        <f>0.66*6305</f>
        <v>4161.3</v>
      </c>
      <c r="G65" s="20">
        <v>0</v>
      </c>
      <c r="H65" s="20">
        <f>F65*G65</f>
        <v>0</v>
      </c>
      <c r="J65" s="2"/>
    </row>
    <row r="66" spans="1:10">
      <c r="A66" s="18" t="s">
        <v>31</v>
      </c>
      <c r="B66" s="21"/>
      <c r="C66" s="21"/>
      <c r="D66" s="22"/>
      <c r="E66" s="21"/>
      <c r="F66" s="30"/>
      <c r="G66" s="23"/>
      <c r="H66" s="23"/>
    </row>
    <row r="67" spans="1:10">
      <c r="A67" s="16" t="s">
        <v>34</v>
      </c>
      <c r="B67" s="16" t="s">
        <v>46</v>
      </c>
      <c r="C67" s="16" t="s">
        <v>46</v>
      </c>
      <c r="D67" s="38" t="s">
        <v>36</v>
      </c>
      <c r="E67" s="38"/>
      <c r="F67" s="38"/>
      <c r="G67" s="38"/>
      <c r="H67" s="38"/>
    </row>
    <row r="68" spans="1:10" ht="45">
      <c r="A68" s="18">
        <v>27</v>
      </c>
      <c r="B68" s="18" t="s">
        <v>316</v>
      </c>
      <c r="C68" s="18" t="s">
        <v>40</v>
      </c>
      <c r="D68" s="19" t="s">
        <v>56</v>
      </c>
      <c r="E68" s="18" t="s">
        <v>2</v>
      </c>
      <c r="F68" s="27">
        <f>0.66*3165</f>
        <v>2088.9</v>
      </c>
      <c r="G68" s="20">
        <v>0</v>
      </c>
      <c r="H68" s="20">
        <f>F68*G68</f>
        <v>0</v>
      </c>
    </row>
    <row r="69" spans="1:10">
      <c r="A69" s="18" t="s">
        <v>35</v>
      </c>
      <c r="B69" s="21"/>
      <c r="C69" s="21"/>
      <c r="D69" s="22"/>
      <c r="E69" s="21"/>
      <c r="F69" s="30"/>
      <c r="G69" s="23"/>
      <c r="H69" s="23"/>
      <c r="I69" s="11"/>
      <c r="J69" s="12"/>
    </row>
    <row r="70" spans="1:10" ht="33.75">
      <c r="A70" s="18">
        <v>28</v>
      </c>
      <c r="B70" s="18" t="s">
        <v>317</v>
      </c>
      <c r="C70" s="18" t="s">
        <v>40</v>
      </c>
      <c r="D70" s="19" t="s">
        <v>57</v>
      </c>
      <c r="E70" s="18" t="s">
        <v>2</v>
      </c>
      <c r="F70" s="27">
        <f>0.66*3165</f>
        <v>2088.9</v>
      </c>
      <c r="G70" s="20">
        <v>0</v>
      </c>
      <c r="H70" s="20">
        <f>F70*G70</f>
        <v>0</v>
      </c>
    </row>
    <row r="71" spans="1:10">
      <c r="A71" s="18" t="s">
        <v>35</v>
      </c>
      <c r="B71" s="21"/>
      <c r="C71" s="21"/>
      <c r="D71" s="22"/>
      <c r="E71" s="21"/>
      <c r="F71" s="30"/>
      <c r="G71" s="23"/>
      <c r="H71" s="23"/>
    </row>
    <row r="72" spans="1:10">
      <c r="A72" s="16" t="s">
        <v>202</v>
      </c>
      <c r="B72" s="16" t="s">
        <v>46</v>
      </c>
      <c r="C72" s="16" t="s">
        <v>46</v>
      </c>
      <c r="D72" s="38" t="s">
        <v>37</v>
      </c>
      <c r="E72" s="38"/>
      <c r="F72" s="38"/>
      <c r="G72" s="38"/>
      <c r="H72" s="38"/>
    </row>
    <row r="73" spans="1:10" ht="33.75">
      <c r="A73" s="18">
        <v>29</v>
      </c>
      <c r="B73" s="18" t="s">
        <v>318</v>
      </c>
      <c r="C73" s="18" t="s">
        <v>41</v>
      </c>
      <c r="D73" s="19" t="s">
        <v>58</v>
      </c>
      <c r="E73" s="18" t="s">
        <v>2</v>
      </c>
      <c r="F73" s="27">
        <f>0.66*3165</f>
        <v>2088.9</v>
      </c>
      <c r="G73" s="20">
        <v>0</v>
      </c>
      <c r="H73" s="20">
        <f>F73*G73</f>
        <v>0</v>
      </c>
    </row>
    <row r="74" spans="1:10">
      <c r="A74" s="18" t="s">
        <v>203</v>
      </c>
      <c r="B74" s="21"/>
      <c r="C74" s="21"/>
      <c r="D74" s="22"/>
      <c r="E74" s="21"/>
      <c r="F74" s="30"/>
      <c r="G74" s="23"/>
      <c r="H74" s="23"/>
    </row>
    <row r="75" spans="1:10">
      <c r="A75" s="16" t="s">
        <v>204</v>
      </c>
      <c r="B75" s="16" t="s">
        <v>46</v>
      </c>
      <c r="C75" s="16" t="s">
        <v>46</v>
      </c>
      <c r="D75" s="38" t="s">
        <v>59</v>
      </c>
      <c r="E75" s="38"/>
      <c r="F75" s="38"/>
      <c r="G75" s="38"/>
      <c r="H75" s="38"/>
    </row>
    <row r="76" spans="1:10" ht="33.75">
      <c r="A76" s="18">
        <v>30</v>
      </c>
      <c r="B76" s="18" t="s">
        <v>319</v>
      </c>
      <c r="C76" s="18" t="s">
        <v>60</v>
      </c>
      <c r="D76" s="19" t="s">
        <v>61</v>
      </c>
      <c r="E76" s="18" t="s">
        <v>2</v>
      </c>
      <c r="F76" s="27">
        <f>0.66*5395</f>
        <v>3560.7000000000003</v>
      </c>
      <c r="G76" s="20">
        <v>0</v>
      </c>
      <c r="H76" s="20">
        <f>F76*G76</f>
        <v>0</v>
      </c>
    </row>
    <row r="77" spans="1:10">
      <c r="A77" s="18" t="s">
        <v>205</v>
      </c>
      <c r="B77" s="21"/>
      <c r="C77" s="21"/>
      <c r="D77" s="22"/>
      <c r="E77" s="21"/>
      <c r="F77" s="30"/>
      <c r="G77" s="23"/>
      <c r="H77" s="23"/>
    </row>
    <row r="78" spans="1:10">
      <c r="A78" s="16" t="s">
        <v>206</v>
      </c>
      <c r="B78" s="16" t="s">
        <v>46</v>
      </c>
      <c r="C78" s="16" t="s">
        <v>46</v>
      </c>
      <c r="D78" s="38" t="s">
        <v>44</v>
      </c>
      <c r="E78" s="38"/>
      <c r="F78" s="38"/>
      <c r="G78" s="38"/>
      <c r="H78" s="38"/>
    </row>
    <row r="79" spans="1:10" ht="22.5">
      <c r="A79" s="18">
        <v>31</v>
      </c>
      <c r="B79" s="18" t="s">
        <v>320</v>
      </c>
      <c r="C79" s="18" t="s">
        <v>28</v>
      </c>
      <c r="D79" s="19" t="s">
        <v>62</v>
      </c>
      <c r="E79" s="18" t="s">
        <v>2</v>
      </c>
      <c r="F79" s="27">
        <f>0.66*2192</f>
        <v>1446.72</v>
      </c>
      <c r="G79" s="20">
        <v>0</v>
      </c>
      <c r="H79" s="20">
        <f>F79*G79</f>
        <v>0</v>
      </c>
    </row>
    <row r="80" spans="1:10">
      <c r="A80" s="18" t="s">
        <v>207</v>
      </c>
      <c r="B80" s="21"/>
      <c r="C80" s="21"/>
      <c r="D80" s="22"/>
      <c r="E80" s="21"/>
      <c r="F80" s="30"/>
      <c r="G80" s="23"/>
      <c r="H80" s="23"/>
    </row>
    <row r="81" spans="1:10" ht="22.5">
      <c r="A81" s="18">
        <v>32</v>
      </c>
      <c r="B81" s="18" t="s">
        <v>321</v>
      </c>
      <c r="C81" s="18" t="s">
        <v>28</v>
      </c>
      <c r="D81" s="19" t="s">
        <v>91</v>
      </c>
      <c r="E81" s="18" t="s">
        <v>2</v>
      </c>
      <c r="F81" s="27">
        <f>0.66*37</f>
        <v>24.42</v>
      </c>
      <c r="G81" s="20">
        <v>0</v>
      </c>
      <c r="H81" s="20">
        <f>F81*G81</f>
        <v>0</v>
      </c>
    </row>
    <row r="82" spans="1:10">
      <c r="A82" s="18" t="s">
        <v>207</v>
      </c>
      <c r="B82" s="21"/>
      <c r="C82" s="21"/>
      <c r="D82" s="22"/>
      <c r="E82" s="21"/>
      <c r="F82" s="30"/>
      <c r="G82" s="23"/>
      <c r="H82" s="23"/>
      <c r="J82" s="2"/>
    </row>
    <row r="83" spans="1:10">
      <c r="A83" s="16" t="s">
        <v>209</v>
      </c>
      <c r="B83" s="16" t="s">
        <v>46</v>
      </c>
      <c r="C83" s="16" t="s">
        <v>46</v>
      </c>
      <c r="D83" s="38" t="s">
        <v>63</v>
      </c>
      <c r="E83" s="38"/>
      <c r="F83" s="38"/>
      <c r="G83" s="38"/>
      <c r="H83" s="38"/>
      <c r="J83" s="2"/>
    </row>
    <row r="84" spans="1:10" ht="22.5">
      <c r="A84" s="18">
        <v>33</v>
      </c>
      <c r="B84" s="18" t="s">
        <v>322</v>
      </c>
      <c r="C84" s="18" t="s">
        <v>64</v>
      </c>
      <c r="D84" s="19" t="s">
        <v>65</v>
      </c>
      <c r="E84" s="18" t="s">
        <v>2</v>
      </c>
      <c r="F84" s="27">
        <f>0.66*3165</f>
        <v>2088.9</v>
      </c>
      <c r="G84" s="20">
        <v>0</v>
      </c>
      <c r="H84" s="20">
        <f>F84*G84</f>
        <v>0</v>
      </c>
      <c r="J84" s="2"/>
    </row>
    <row r="85" spans="1:10">
      <c r="A85" s="18" t="s">
        <v>210</v>
      </c>
      <c r="B85" s="18" t="s">
        <v>302</v>
      </c>
      <c r="C85" s="21"/>
      <c r="D85" s="22"/>
      <c r="E85" s="21"/>
      <c r="F85" s="30"/>
      <c r="G85" s="23"/>
      <c r="H85" s="23"/>
      <c r="J85" s="2"/>
    </row>
    <row r="86" spans="1:10">
      <c r="A86" s="16">
        <v>5</v>
      </c>
      <c r="B86" s="16" t="s">
        <v>311</v>
      </c>
      <c r="C86" s="16" t="s">
        <v>46</v>
      </c>
      <c r="D86" s="38" t="s">
        <v>11</v>
      </c>
      <c r="E86" s="38"/>
      <c r="F86" s="38"/>
      <c r="G86" s="38"/>
      <c r="H86" s="38"/>
      <c r="J86" s="2"/>
    </row>
    <row r="87" spans="1:10">
      <c r="A87" s="16" t="s">
        <v>167</v>
      </c>
      <c r="B87" s="16" t="s">
        <v>46</v>
      </c>
      <c r="C87" s="16" t="s">
        <v>46</v>
      </c>
      <c r="D87" s="38" t="s">
        <v>24</v>
      </c>
      <c r="E87" s="38"/>
      <c r="F87" s="38"/>
      <c r="G87" s="38"/>
      <c r="H87" s="38"/>
      <c r="J87" s="2"/>
    </row>
    <row r="88" spans="1:10" ht="45">
      <c r="A88" s="18">
        <v>34</v>
      </c>
      <c r="B88" s="18" t="s">
        <v>323</v>
      </c>
      <c r="C88" s="18" t="s">
        <v>29</v>
      </c>
      <c r="D88" s="19" t="s">
        <v>66</v>
      </c>
      <c r="E88" s="18" t="s">
        <v>2</v>
      </c>
      <c r="F88" s="27">
        <f>0.66*975</f>
        <v>643.5</v>
      </c>
      <c r="G88" s="20">
        <v>0</v>
      </c>
      <c r="H88" s="20">
        <f>F88*G88</f>
        <v>0</v>
      </c>
      <c r="J88" s="2"/>
    </row>
    <row r="89" spans="1:10">
      <c r="A89" s="18" t="s">
        <v>171</v>
      </c>
      <c r="B89" s="21"/>
      <c r="C89" s="21"/>
      <c r="D89" s="22"/>
      <c r="E89" s="21"/>
      <c r="F89" s="30"/>
      <c r="G89" s="23"/>
      <c r="H89" s="23"/>
      <c r="J89" s="2"/>
    </row>
    <row r="90" spans="1:10" ht="45">
      <c r="A90" s="18">
        <v>35</v>
      </c>
      <c r="B90" s="18" t="s">
        <v>324</v>
      </c>
      <c r="C90" s="18" t="s">
        <v>29</v>
      </c>
      <c r="D90" s="19" t="s">
        <v>67</v>
      </c>
      <c r="E90" s="18" t="s">
        <v>2</v>
      </c>
      <c r="F90" s="27">
        <f>0.66*239</f>
        <v>157.74</v>
      </c>
      <c r="G90" s="20">
        <v>0</v>
      </c>
      <c r="H90" s="20">
        <f>F90*G90</f>
        <v>0</v>
      </c>
      <c r="J90" s="2"/>
    </row>
    <row r="91" spans="1:10">
      <c r="A91" s="18" t="s">
        <v>171</v>
      </c>
      <c r="B91" s="21"/>
      <c r="C91" s="21"/>
      <c r="D91" s="22"/>
      <c r="E91" s="21"/>
      <c r="F91" s="30"/>
      <c r="G91" s="23"/>
      <c r="H91" s="23"/>
      <c r="J91" s="2"/>
    </row>
    <row r="92" spans="1:10" ht="45">
      <c r="A92" s="18">
        <v>36</v>
      </c>
      <c r="B92" s="18" t="s">
        <v>325</v>
      </c>
      <c r="C92" s="18" t="s">
        <v>161</v>
      </c>
      <c r="D92" s="19" t="s">
        <v>266</v>
      </c>
      <c r="E92" s="18" t="s">
        <v>2</v>
      </c>
      <c r="F92" s="27">
        <f>0.66*329</f>
        <v>217.14000000000001</v>
      </c>
      <c r="G92" s="20">
        <v>0</v>
      </c>
      <c r="H92" s="20">
        <f>F92*G92</f>
        <v>0</v>
      </c>
      <c r="J92" s="2"/>
    </row>
    <row r="93" spans="1:10">
      <c r="A93" s="18" t="s">
        <v>171</v>
      </c>
      <c r="B93" s="18" t="s">
        <v>302</v>
      </c>
      <c r="C93" s="21"/>
      <c r="D93" s="22"/>
      <c r="E93" s="21"/>
      <c r="F93" s="30"/>
      <c r="G93" s="23"/>
      <c r="H93" s="23"/>
      <c r="J93" s="2"/>
    </row>
    <row r="94" spans="1:10" ht="22.5">
      <c r="A94" s="18">
        <v>37</v>
      </c>
      <c r="B94" s="18" t="s">
        <v>326</v>
      </c>
      <c r="C94" s="18" t="s">
        <v>327</v>
      </c>
      <c r="D94" s="19" t="s">
        <v>164</v>
      </c>
      <c r="E94" s="18" t="s">
        <v>1</v>
      </c>
      <c r="F94" s="27">
        <f>0.66*1645</f>
        <v>1085.7</v>
      </c>
      <c r="G94" s="20">
        <v>0</v>
      </c>
      <c r="H94" s="20">
        <f>F94*G94</f>
        <v>0</v>
      </c>
      <c r="J94" s="2"/>
    </row>
    <row r="95" spans="1:10">
      <c r="A95" s="18" t="s">
        <v>171</v>
      </c>
      <c r="B95" s="21"/>
      <c r="C95" s="21"/>
      <c r="D95" s="22"/>
      <c r="E95" s="21"/>
      <c r="F95" s="30"/>
      <c r="G95" s="23"/>
      <c r="H95" s="23"/>
      <c r="J95" s="2"/>
    </row>
    <row r="96" spans="1:10">
      <c r="A96" s="16" t="s">
        <v>212</v>
      </c>
      <c r="B96" s="16" t="s">
        <v>46</v>
      </c>
      <c r="C96" s="16" t="s">
        <v>46</v>
      </c>
      <c r="D96" s="38" t="s">
        <v>68</v>
      </c>
      <c r="E96" s="38"/>
      <c r="F96" s="38"/>
      <c r="G96" s="38"/>
      <c r="H96" s="38"/>
      <c r="J96" s="2"/>
    </row>
    <row r="97" spans="1:10" ht="22.5">
      <c r="A97" s="18">
        <v>38</v>
      </c>
      <c r="B97" s="18" t="s">
        <v>328</v>
      </c>
      <c r="C97" s="18" t="s">
        <v>69</v>
      </c>
      <c r="D97" s="19" t="s">
        <v>70</v>
      </c>
      <c r="E97" s="18" t="s">
        <v>2</v>
      </c>
      <c r="F97" s="27">
        <f>0.66*3165</f>
        <v>2088.9</v>
      </c>
      <c r="G97" s="20">
        <v>0</v>
      </c>
      <c r="H97" s="20">
        <f>F97*G97</f>
        <v>0</v>
      </c>
      <c r="J97" s="2"/>
    </row>
    <row r="98" spans="1:10">
      <c r="A98" s="18" t="s">
        <v>213</v>
      </c>
      <c r="B98" s="21"/>
      <c r="C98" s="21"/>
      <c r="D98" s="22"/>
      <c r="E98" s="21"/>
      <c r="F98" s="30"/>
      <c r="G98" s="23"/>
      <c r="H98" s="23"/>
      <c r="J98" s="2"/>
    </row>
    <row r="99" spans="1:10">
      <c r="A99" s="16" t="s">
        <v>268</v>
      </c>
      <c r="B99" s="16" t="s">
        <v>46</v>
      </c>
      <c r="C99" s="16" t="s">
        <v>46</v>
      </c>
      <c r="D99" s="38" t="s">
        <v>71</v>
      </c>
      <c r="E99" s="38"/>
      <c r="F99" s="38"/>
      <c r="G99" s="38"/>
      <c r="H99" s="38"/>
      <c r="J99" s="2"/>
    </row>
    <row r="100" spans="1:10" ht="45">
      <c r="A100" s="18">
        <v>39</v>
      </c>
      <c r="B100" s="18" t="s">
        <v>329</v>
      </c>
      <c r="C100" s="18" t="s">
        <v>30</v>
      </c>
      <c r="D100" s="19" t="s">
        <v>72</v>
      </c>
      <c r="E100" s="18" t="s">
        <v>2</v>
      </c>
      <c r="F100" s="27">
        <f>0.66*2952</f>
        <v>1948.3200000000002</v>
      </c>
      <c r="G100" s="20">
        <v>0</v>
      </c>
      <c r="H100" s="20">
        <f>F100*G100</f>
        <v>0</v>
      </c>
      <c r="J100" s="2"/>
    </row>
    <row r="101" spans="1:10">
      <c r="A101" s="18" t="s">
        <v>269</v>
      </c>
      <c r="B101" s="21"/>
      <c r="C101" s="21"/>
      <c r="D101" s="22"/>
      <c r="E101" s="21"/>
      <c r="F101" s="30"/>
      <c r="G101" s="23"/>
      <c r="H101" s="23"/>
      <c r="J101" s="2"/>
    </row>
    <row r="102" spans="1:10">
      <c r="A102" s="16">
        <v>8</v>
      </c>
      <c r="B102" s="16" t="s">
        <v>330</v>
      </c>
      <c r="C102" s="16" t="s">
        <v>46</v>
      </c>
      <c r="D102" s="38" t="s">
        <v>12</v>
      </c>
      <c r="E102" s="38"/>
      <c r="F102" s="38"/>
      <c r="G102" s="38"/>
      <c r="H102" s="38"/>
      <c r="J102" s="2"/>
    </row>
    <row r="103" spans="1:10">
      <c r="A103" s="16" t="s">
        <v>331</v>
      </c>
      <c r="B103" s="16" t="s">
        <v>46</v>
      </c>
      <c r="C103" s="16" t="s">
        <v>46</v>
      </c>
      <c r="D103" s="38" t="s">
        <v>332</v>
      </c>
      <c r="E103" s="38"/>
      <c r="F103" s="38"/>
      <c r="G103" s="38"/>
      <c r="H103" s="38"/>
      <c r="J103" s="2"/>
    </row>
    <row r="104" spans="1:10" ht="33.75">
      <c r="A104" s="18">
        <v>40</v>
      </c>
      <c r="B104" s="18" t="s">
        <v>333</v>
      </c>
      <c r="C104" s="18" t="s">
        <v>334</v>
      </c>
      <c r="D104" s="19" t="s">
        <v>335</v>
      </c>
      <c r="E104" s="18" t="s">
        <v>1</v>
      </c>
      <c r="F104" s="27">
        <f>0.66*331</f>
        <v>218.46</v>
      </c>
      <c r="G104" s="20">
        <v>0</v>
      </c>
      <c r="H104" s="20">
        <f>F104*G104</f>
        <v>0</v>
      </c>
      <c r="J104" s="2"/>
    </row>
    <row r="105" spans="1:10" ht="22.5">
      <c r="A105" s="18" t="s">
        <v>336</v>
      </c>
      <c r="B105" s="18" t="s">
        <v>302</v>
      </c>
      <c r="C105" s="21"/>
      <c r="D105" s="19" t="s">
        <v>337</v>
      </c>
      <c r="E105" s="21"/>
      <c r="F105" s="30"/>
      <c r="G105" s="23"/>
      <c r="H105" s="23"/>
      <c r="J105" s="2"/>
    </row>
    <row r="106" spans="1:10">
      <c r="A106" s="16" t="s">
        <v>270</v>
      </c>
      <c r="B106" s="16" t="s">
        <v>46</v>
      </c>
      <c r="C106" s="16" t="s">
        <v>46</v>
      </c>
      <c r="D106" s="38" t="s">
        <v>271</v>
      </c>
      <c r="E106" s="38"/>
      <c r="F106" s="38"/>
      <c r="G106" s="38"/>
      <c r="H106" s="38"/>
      <c r="J106" s="2"/>
    </row>
    <row r="107" spans="1:10" ht="45">
      <c r="A107" s="18">
        <v>41</v>
      </c>
      <c r="B107" s="18" t="s">
        <v>333</v>
      </c>
      <c r="C107" s="18" t="s">
        <v>32</v>
      </c>
      <c r="D107" s="19" t="s">
        <v>338</v>
      </c>
      <c r="E107" s="18" t="s">
        <v>1</v>
      </c>
      <c r="F107" s="27">
        <f>0.66*470</f>
        <v>310.2</v>
      </c>
      <c r="G107" s="20">
        <v>0</v>
      </c>
      <c r="H107" s="20">
        <f>F107*G107</f>
        <v>0</v>
      </c>
      <c r="J107" s="2"/>
    </row>
    <row r="108" spans="1:10">
      <c r="A108" s="18" t="s">
        <v>272</v>
      </c>
      <c r="B108" s="18" t="s">
        <v>302</v>
      </c>
      <c r="C108" s="21"/>
      <c r="D108" s="22"/>
      <c r="E108" s="21"/>
      <c r="F108" s="30"/>
      <c r="G108" s="23"/>
      <c r="H108" s="23"/>
      <c r="J108" s="2"/>
    </row>
    <row r="109" spans="1:10" ht="45">
      <c r="A109" s="18">
        <v>42</v>
      </c>
      <c r="B109" s="18" t="s">
        <v>339</v>
      </c>
      <c r="C109" s="18" t="s">
        <v>32</v>
      </c>
      <c r="D109" s="19" t="s">
        <v>340</v>
      </c>
      <c r="E109" s="18" t="s">
        <v>1</v>
      </c>
      <c r="F109" s="27">
        <f>0.66*21</f>
        <v>13.860000000000001</v>
      </c>
      <c r="G109" s="20">
        <v>0</v>
      </c>
      <c r="H109" s="20">
        <f>F109*G109</f>
        <v>0</v>
      </c>
      <c r="J109" s="2"/>
    </row>
    <row r="110" spans="1:10">
      <c r="A110" s="18" t="s">
        <v>272</v>
      </c>
      <c r="B110" s="18" t="s">
        <v>302</v>
      </c>
      <c r="C110" s="21"/>
      <c r="D110" s="22"/>
      <c r="E110" s="21"/>
      <c r="F110" s="30"/>
      <c r="G110" s="23"/>
      <c r="H110" s="23"/>
      <c r="J110" s="2"/>
    </row>
    <row r="111" spans="1:10">
      <c r="A111" s="16" t="s">
        <v>273</v>
      </c>
      <c r="B111" s="16" t="s">
        <v>46</v>
      </c>
      <c r="C111" s="16" t="s">
        <v>46</v>
      </c>
      <c r="D111" s="38" t="s">
        <v>38</v>
      </c>
      <c r="E111" s="38"/>
      <c r="F111" s="38"/>
      <c r="G111" s="38"/>
      <c r="H111" s="38"/>
      <c r="J111" s="2"/>
    </row>
    <row r="112" spans="1:10" ht="45">
      <c r="A112" s="18">
        <v>43</v>
      </c>
      <c r="B112" s="18" t="s">
        <v>341</v>
      </c>
      <c r="C112" s="18" t="s">
        <v>42</v>
      </c>
      <c r="D112" s="19" t="s">
        <v>175</v>
      </c>
      <c r="E112" s="18" t="s">
        <v>2</v>
      </c>
      <c r="F112" s="27">
        <f>0.66*649</f>
        <v>428.34000000000003</v>
      </c>
      <c r="G112" s="20">
        <v>0</v>
      </c>
      <c r="H112" s="20">
        <f>F112*G112</f>
        <v>0</v>
      </c>
      <c r="J112" s="2"/>
    </row>
    <row r="113" spans="1:10">
      <c r="A113" s="18" t="s">
        <v>274</v>
      </c>
      <c r="B113" s="21"/>
      <c r="C113" s="21"/>
      <c r="D113" s="22"/>
      <c r="E113" s="21"/>
      <c r="F113" s="30"/>
      <c r="G113" s="23"/>
      <c r="H113" s="23"/>
      <c r="J113" s="2"/>
    </row>
    <row r="114" spans="1:10" ht="33.75">
      <c r="A114" s="18">
        <v>44</v>
      </c>
      <c r="B114" s="18" t="s">
        <v>341</v>
      </c>
      <c r="C114" s="18" t="s">
        <v>42</v>
      </c>
      <c r="D114" s="19" t="s">
        <v>342</v>
      </c>
      <c r="E114" s="18" t="s">
        <v>2</v>
      </c>
      <c r="F114" s="27">
        <f>0.66*59</f>
        <v>38.940000000000005</v>
      </c>
      <c r="G114" s="20">
        <v>0</v>
      </c>
      <c r="H114" s="20">
        <f>F114*G114</f>
        <v>0</v>
      </c>
      <c r="J114" s="2"/>
    </row>
    <row r="115" spans="1:10" ht="33.75">
      <c r="A115" s="18" t="s">
        <v>274</v>
      </c>
      <c r="B115" s="21"/>
      <c r="C115" s="21"/>
      <c r="D115" s="19" t="s">
        <v>275</v>
      </c>
      <c r="E115" s="21"/>
      <c r="F115" s="30"/>
      <c r="G115" s="23"/>
      <c r="H115" s="23"/>
      <c r="J115" s="2"/>
    </row>
    <row r="116" spans="1:10">
      <c r="A116" s="16" t="s">
        <v>276</v>
      </c>
      <c r="B116" s="16" t="s">
        <v>46</v>
      </c>
      <c r="C116" s="16" t="s">
        <v>46</v>
      </c>
      <c r="D116" s="38" t="s">
        <v>73</v>
      </c>
      <c r="E116" s="38"/>
      <c r="F116" s="38"/>
      <c r="G116" s="38"/>
      <c r="H116" s="38"/>
      <c r="J116" s="2"/>
    </row>
    <row r="117" spans="1:10" ht="33.75">
      <c r="A117" s="18">
        <v>45</v>
      </c>
      <c r="B117" s="18" t="s">
        <v>343</v>
      </c>
      <c r="C117" s="18" t="s">
        <v>74</v>
      </c>
      <c r="D117" s="19" t="s">
        <v>75</v>
      </c>
      <c r="E117" s="18" t="s">
        <v>1</v>
      </c>
      <c r="F117" s="27">
        <f>0.66*855</f>
        <v>564.30000000000007</v>
      </c>
      <c r="G117" s="20">
        <v>0</v>
      </c>
      <c r="H117" s="20">
        <f>F117*G117</f>
        <v>0</v>
      </c>
      <c r="J117" s="2"/>
    </row>
    <row r="118" spans="1:10">
      <c r="A118" s="18" t="s">
        <v>277</v>
      </c>
      <c r="B118" s="21"/>
      <c r="C118" s="21"/>
      <c r="D118" s="22"/>
      <c r="E118" s="21"/>
      <c r="F118" s="30"/>
      <c r="G118" s="23"/>
      <c r="H118" s="23"/>
      <c r="J118" s="2"/>
    </row>
    <row r="119" spans="1:10" ht="21" customHeight="1">
      <c r="A119" s="16">
        <v>10</v>
      </c>
      <c r="B119" s="16" t="s">
        <v>46</v>
      </c>
      <c r="C119" s="16" t="s">
        <v>46</v>
      </c>
      <c r="D119" s="38" t="s">
        <v>86</v>
      </c>
      <c r="E119" s="38"/>
      <c r="F119" s="38"/>
      <c r="G119" s="38"/>
      <c r="H119" s="38"/>
      <c r="J119" s="2"/>
    </row>
    <row r="120" spans="1:10" ht="22.5">
      <c r="A120" s="18">
        <v>46</v>
      </c>
      <c r="B120" s="18" t="s">
        <v>344</v>
      </c>
      <c r="C120" s="18" t="s">
        <v>87</v>
      </c>
      <c r="D120" s="19" t="s">
        <v>177</v>
      </c>
      <c r="E120" s="18" t="s">
        <v>5</v>
      </c>
      <c r="F120" s="19">
        <v>3</v>
      </c>
      <c r="G120" s="20">
        <v>0</v>
      </c>
      <c r="H120" s="20">
        <f>F120*G120</f>
        <v>0</v>
      </c>
      <c r="I120" s="3"/>
      <c r="J120" s="2"/>
    </row>
    <row r="121" spans="1:10">
      <c r="A121" s="18" t="s">
        <v>278</v>
      </c>
      <c r="B121" s="18" t="s">
        <v>302</v>
      </c>
      <c r="C121" s="21"/>
      <c r="D121" s="22"/>
      <c r="E121" s="21"/>
      <c r="F121" s="22"/>
      <c r="G121" s="23"/>
      <c r="H121" s="23"/>
      <c r="I121" s="3"/>
      <c r="J121" s="2"/>
    </row>
    <row r="122" spans="1:10" ht="26.25" customHeight="1">
      <c r="A122" s="38" t="s">
        <v>345</v>
      </c>
      <c r="B122" s="38"/>
      <c r="C122" s="38"/>
      <c r="D122" s="38"/>
      <c r="E122" s="38"/>
      <c r="F122" s="38"/>
      <c r="G122" s="38"/>
      <c r="H122" s="25">
        <f>H6+H10+H13+H15+H17+H19+H21+H24+H26+H29+H31+H33+H35+H37+H39+H41+H43+H45+H47+H49+H52+H54+H58+H60+H62+H65+H68+H70+H73+H76+H79+H81+H84+H88+H90+H92+H94+H97+H100+H104+H107+H109+H112+H114+H117+H120</f>
        <v>0</v>
      </c>
      <c r="J122" s="2"/>
    </row>
  </sheetData>
  <mergeCells count="28">
    <mergeCell ref="D116:H116"/>
    <mergeCell ref="D119:H119"/>
    <mergeCell ref="A122:G122"/>
    <mergeCell ref="D75:H75"/>
    <mergeCell ref="D78:H78"/>
    <mergeCell ref="D83:H83"/>
    <mergeCell ref="D86:H86"/>
    <mergeCell ref="A1:H1"/>
    <mergeCell ref="A2:H2"/>
    <mergeCell ref="A4:H4"/>
    <mergeCell ref="D5:H5"/>
    <mergeCell ref="D111:H111"/>
    <mergeCell ref="D8:H8"/>
    <mergeCell ref="D9:H9"/>
    <mergeCell ref="D12:H12"/>
    <mergeCell ref="D23:H23"/>
    <mergeCell ref="D106:H106"/>
    <mergeCell ref="D51:H51"/>
    <mergeCell ref="D56:H56"/>
    <mergeCell ref="D57:H57"/>
    <mergeCell ref="D64:H64"/>
    <mergeCell ref="D67:H67"/>
    <mergeCell ref="D72:H72"/>
    <mergeCell ref="D87:H87"/>
    <mergeCell ref="D96:H96"/>
    <mergeCell ref="D99:H99"/>
    <mergeCell ref="D102:H102"/>
    <mergeCell ref="D103:H103"/>
  </mergeCells>
  <pageMargins left="0.7" right="0.7" top="0.75" bottom="0.75" header="0.3" footer="0.3"/>
  <pageSetup paperSize="9" scale="86" orientation="portrait" r:id="rId1"/>
  <rowBreaks count="3" manualBreakCount="3">
    <brk id="48" max="7" man="1"/>
    <brk id="96" max="7" man="1"/>
    <brk id="13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view="pageBreakPreview" zoomScaleNormal="100" zoomScaleSheetLayoutView="100" workbookViewId="0">
      <selection sqref="A1:G1"/>
    </sheetView>
  </sheetViews>
  <sheetFormatPr defaultRowHeight="11.25"/>
  <cols>
    <col min="1" max="1" width="4.75" style="1" customWidth="1"/>
    <col min="2" max="2" width="9.5" style="1" customWidth="1"/>
    <col min="3" max="3" width="43.25" style="2" customWidth="1"/>
    <col min="4" max="4" width="6.75" style="1" customWidth="1"/>
    <col min="5" max="5" width="8.875" style="2" customWidth="1"/>
    <col min="6" max="7" width="9.125" style="15" customWidth="1"/>
    <col min="8" max="8" width="10.875" style="2" customWidth="1"/>
    <col min="9" max="9" width="9.75" style="2" bestFit="1" customWidth="1"/>
    <col min="10" max="16384" width="9" style="2"/>
  </cols>
  <sheetData>
    <row r="1" spans="1:7" ht="26.25" customHeight="1">
      <c r="A1" s="36" t="s">
        <v>178</v>
      </c>
      <c r="B1" s="36"/>
      <c r="C1" s="36"/>
      <c r="D1" s="36"/>
      <c r="E1" s="36"/>
      <c r="F1" s="36"/>
      <c r="G1" s="36"/>
    </row>
    <row r="2" spans="1:7" ht="22.5">
      <c r="A2" s="16" t="s">
        <v>0</v>
      </c>
      <c r="B2" s="16" t="s">
        <v>7</v>
      </c>
      <c r="C2" s="16" t="s">
        <v>76</v>
      </c>
      <c r="D2" s="16" t="s">
        <v>77</v>
      </c>
      <c r="E2" s="16" t="s">
        <v>283</v>
      </c>
      <c r="F2" s="17" t="s">
        <v>284</v>
      </c>
      <c r="G2" s="17" t="s">
        <v>285</v>
      </c>
    </row>
    <row r="3" spans="1:7" ht="11.25" customHeight="1">
      <c r="A3" s="37" t="s">
        <v>45</v>
      </c>
      <c r="B3" s="37"/>
      <c r="C3" s="37"/>
      <c r="D3" s="37"/>
      <c r="E3" s="37"/>
      <c r="F3" s="37"/>
      <c r="G3" s="37"/>
    </row>
    <row r="4" spans="1:7">
      <c r="A4" s="16">
        <v>1</v>
      </c>
      <c r="B4" s="16" t="s">
        <v>46</v>
      </c>
      <c r="C4" s="34" t="s">
        <v>179</v>
      </c>
      <c r="D4" s="34"/>
      <c r="E4" s="34"/>
      <c r="F4" s="34"/>
      <c r="G4" s="34"/>
    </row>
    <row r="5" spans="1:7" ht="22.5">
      <c r="A5" s="18">
        <v>1</v>
      </c>
      <c r="B5" s="18" t="s">
        <v>180</v>
      </c>
      <c r="C5" s="19" t="s">
        <v>181</v>
      </c>
      <c r="D5" s="18" t="s">
        <v>33</v>
      </c>
      <c r="E5" s="19">
        <v>1</v>
      </c>
      <c r="F5" s="20">
        <v>0</v>
      </c>
      <c r="G5" s="20">
        <f>E5*F5</f>
        <v>0</v>
      </c>
    </row>
    <row r="6" spans="1:7">
      <c r="A6" s="18" t="s">
        <v>182</v>
      </c>
      <c r="B6" s="21"/>
      <c r="C6" s="22"/>
      <c r="D6" s="21"/>
      <c r="E6" s="22"/>
      <c r="F6" s="23"/>
      <c r="G6" s="23"/>
    </row>
    <row r="7" spans="1:7">
      <c r="A7" s="16">
        <v>2</v>
      </c>
      <c r="B7" s="16" t="s">
        <v>46</v>
      </c>
      <c r="C7" s="34" t="s">
        <v>9</v>
      </c>
      <c r="D7" s="34"/>
      <c r="E7" s="34"/>
      <c r="F7" s="34"/>
      <c r="G7" s="34"/>
    </row>
    <row r="8" spans="1:7">
      <c r="A8" s="16" t="s">
        <v>183</v>
      </c>
      <c r="B8" s="16" t="s">
        <v>46</v>
      </c>
      <c r="C8" s="34" t="s">
        <v>43</v>
      </c>
      <c r="D8" s="34"/>
      <c r="E8" s="34"/>
      <c r="F8" s="34"/>
      <c r="G8" s="34"/>
    </row>
    <row r="9" spans="1:7" ht="22.5">
      <c r="A9" s="18">
        <v>2</v>
      </c>
      <c r="B9" s="18" t="s">
        <v>4</v>
      </c>
      <c r="C9" s="19" t="s">
        <v>13</v>
      </c>
      <c r="D9" s="18" t="s">
        <v>14</v>
      </c>
      <c r="E9" s="19">
        <v>0.2</v>
      </c>
      <c r="F9" s="20">
        <v>0</v>
      </c>
      <c r="G9" s="20">
        <f>E9*F9</f>
        <v>0</v>
      </c>
    </row>
    <row r="10" spans="1:7">
      <c r="A10" s="18" t="s">
        <v>184</v>
      </c>
      <c r="B10" s="21"/>
      <c r="C10" s="22"/>
      <c r="D10" s="21"/>
      <c r="E10" s="22"/>
      <c r="F10" s="23"/>
      <c r="G10" s="23"/>
    </row>
    <row r="11" spans="1:7" ht="11.25" customHeight="1">
      <c r="A11" s="16" t="s">
        <v>185</v>
      </c>
      <c r="B11" s="16" t="s">
        <v>46</v>
      </c>
      <c r="C11" s="34" t="s">
        <v>17</v>
      </c>
      <c r="D11" s="34"/>
      <c r="E11" s="34"/>
      <c r="F11" s="34"/>
      <c r="G11" s="34"/>
    </row>
    <row r="12" spans="1:7">
      <c r="A12" s="18">
        <v>3</v>
      </c>
      <c r="B12" s="18" t="s">
        <v>39</v>
      </c>
      <c r="C12" s="19" t="s">
        <v>47</v>
      </c>
      <c r="D12" s="18" t="s">
        <v>2</v>
      </c>
      <c r="E12" s="19">
        <v>93</v>
      </c>
      <c r="F12" s="20">
        <v>0</v>
      </c>
      <c r="G12" s="20">
        <f>E12*F12</f>
        <v>0</v>
      </c>
    </row>
    <row r="13" spans="1:7">
      <c r="A13" s="18" t="s">
        <v>186</v>
      </c>
      <c r="B13" s="21"/>
      <c r="C13" s="22"/>
      <c r="D13" s="21"/>
      <c r="E13" s="22"/>
      <c r="F13" s="23"/>
      <c r="G13" s="23"/>
    </row>
    <row r="14" spans="1:7">
      <c r="A14" s="18">
        <v>4</v>
      </c>
      <c r="B14" s="18" t="s">
        <v>8</v>
      </c>
      <c r="C14" s="19" t="s">
        <v>151</v>
      </c>
      <c r="D14" s="18" t="s">
        <v>2</v>
      </c>
      <c r="E14" s="19" t="s">
        <v>46</v>
      </c>
      <c r="F14" s="20" t="s">
        <v>46</v>
      </c>
      <c r="G14" s="20"/>
    </row>
    <row r="15" spans="1:7">
      <c r="A15" s="18" t="s">
        <v>186</v>
      </c>
      <c r="B15" s="21"/>
      <c r="C15" s="26" t="s">
        <v>187</v>
      </c>
      <c r="D15" s="21"/>
      <c r="E15" s="22"/>
      <c r="F15" s="23"/>
      <c r="G15" s="23"/>
    </row>
    <row r="16" spans="1:7">
      <c r="A16" s="21"/>
      <c r="B16" s="21"/>
      <c r="C16" s="26" t="s">
        <v>188</v>
      </c>
      <c r="D16" s="21"/>
      <c r="E16" s="22"/>
      <c r="F16" s="23"/>
      <c r="G16" s="23"/>
    </row>
    <row r="17" spans="1:7">
      <c r="A17" s="18" t="s">
        <v>46</v>
      </c>
      <c r="B17" s="18" t="s">
        <v>46</v>
      </c>
      <c r="C17" s="19" t="s">
        <v>189</v>
      </c>
      <c r="D17" s="18" t="s">
        <v>46</v>
      </c>
      <c r="E17" s="19" t="s">
        <v>46</v>
      </c>
      <c r="F17" s="20" t="s">
        <v>46</v>
      </c>
      <c r="G17" s="20"/>
    </row>
    <row r="18" spans="1:7">
      <c r="A18" s="18" t="s">
        <v>46</v>
      </c>
      <c r="B18" s="18" t="s">
        <v>46</v>
      </c>
      <c r="C18" s="19">
        <v>56</v>
      </c>
      <c r="D18" s="18" t="s">
        <v>2</v>
      </c>
      <c r="E18" s="19">
        <v>56</v>
      </c>
      <c r="F18" s="20">
        <v>0</v>
      </c>
      <c r="G18" s="20">
        <f>E18*F18</f>
        <v>0</v>
      </c>
    </row>
    <row r="19" spans="1:7">
      <c r="A19" s="18" t="s">
        <v>46</v>
      </c>
      <c r="B19" s="18" t="s">
        <v>46</v>
      </c>
      <c r="C19" s="19" t="s">
        <v>190</v>
      </c>
      <c r="D19" s="18" t="s">
        <v>46</v>
      </c>
      <c r="E19" s="19" t="s">
        <v>46</v>
      </c>
      <c r="F19" s="20" t="s">
        <v>46</v>
      </c>
      <c r="G19" s="20"/>
    </row>
    <row r="20" spans="1:7">
      <c r="A20" s="18" t="s">
        <v>46</v>
      </c>
      <c r="B20" s="18" t="s">
        <v>46</v>
      </c>
      <c r="C20" s="19">
        <v>65</v>
      </c>
      <c r="D20" s="18" t="s">
        <v>2</v>
      </c>
      <c r="E20" s="19">
        <v>65</v>
      </c>
      <c r="F20" s="20">
        <v>0</v>
      </c>
      <c r="G20" s="20">
        <f>E20*F20</f>
        <v>0</v>
      </c>
    </row>
    <row r="21" spans="1:7">
      <c r="A21" s="18">
        <v>5</v>
      </c>
      <c r="B21" s="18" t="s">
        <v>8</v>
      </c>
      <c r="C21" s="19" t="s">
        <v>191</v>
      </c>
      <c r="D21" s="18" t="s">
        <v>2</v>
      </c>
      <c r="E21" s="19">
        <v>815</v>
      </c>
      <c r="F21" s="20">
        <v>0</v>
      </c>
      <c r="G21" s="20">
        <f>E21*F21</f>
        <v>0</v>
      </c>
    </row>
    <row r="22" spans="1:7">
      <c r="A22" s="18" t="s">
        <v>186</v>
      </c>
      <c r="B22" s="21"/>
      <c r="C22" s="22"/>
      <c r="D22" s="21"/>
      <c r="E22" s="22"/>
      <c r="F22" s="23"/>
      <c r="G22" s="23"/>
    </row>
    <row r="23" spans="1:7">
      <c r="A23" s="18">
        <v>6</v>
      </c>
      <c r="B23" s="18" t="s">
        <v>8</v>
      </c>
      <c r="C23" s="19" t="s">
        <v>155</v>
      </c>
      <c r="D23" s="18" t="s">
        <v>1</v>
      </c>
      <c r="E23" s="19">
        <v>389</v>
      </c>
      <c r="F23" s="20">
        <v>0</v>
      </c>
      <c r="G23" s="20">
        <f>E23*F23</f>
        <v>0</v>
      </c>
    </row>
    <row r="24" spans="1:7">
      <c r="A24" s="18" t="s">
        <v>186</v>
      </c>
      <c r="B24" s="21"/>
      <c r="C24" s="22"/>
      <c r="D24" s="21"/>
      <c r="E24" s="22"/>
      <c r="F24" s="23"/>
      <c r="G24" s="23"/>
    </row>
    <row r="25" spans="1:7" ht="33.75">
      <c r="A25" s="18">
        <v>7</v>
      </c>
      <c r="B25" s="18" t="s">
        <v>8</v>
      </c>
      <c r="C25" s="19" t="s">
        <v>83</v>
      </c>
      <c r="D25" s="18" t="s">
        <v>3</v>
      </c>
      <c r="E25" s="19">
        <v>115.12</v>
      </c>
      <c r="F25" s="20">
        <v>0</v>
      </c>
      <c r="G25" s="20">
        <f>E25*F25</f>
        <v>0</v>
      </c>
    </row>
    <row r="26" spans="1:7">
      <c r="A26" s="18" t="s">
        <v>186</v>
      </c>
      <c r="B26" s="21"/>
      <c r="C26" s="22"/>
      <c r="D26" s="21"/>
      <c r="E26" s="22"/>
      <c r="F26" s="23"/>
      <c r="G26" s="23"/>
    </row>
    <row r="27" spans="1:7">
      <c r="A27" s="18" t="s">
        <v>46</v>
      </c>
      <c r="B27" s="18" t="s">
        <v>46</v>
      </c>
      <c r="C27" s="19" t="s">
        <v>192</v>
      </c>
      <c r="D27" s="18" t="s">
        <v>3</v>
      </c>
      <c r="E27" s="19"/>
      <c r="F27" s="20"/>
      <c r="G27" s="20"/>
    </row>
    <row r="28" spans="1:7" ht="22.5">
      <c r="A28" s="18">
        <v>8</v>
      </c>
      <c r="B28" s="18" t="s">
        <v>8</v>
      </c>
      <c r="C28" s="19" t="s">
        <v>16</v>
      </c>
      <c r="D28" s="18" t="s">
        <v>3</v>
      </c>
      <c r="E28" s="19">
        <v>12.837</v>
      </c>
      <c r="F28" s="20">
        <v>0</v>
      </c>
      <c r="G28" s="20">
        <f>E28*F28</f>
        <v>0</v>
      </c>
    </row>
    <row r="29" spans="1:7">
      <c r="A29" s="18" t="s">
        <v>186</v>
      </c>
      <c r="B29" s="21"/>
      <c r="C29" s="22"/>
      <c r="D29" s="21"/>
      <c r="E29" s="22"/>
      <c r="F29" s="23"/>
      <c r="G29" s="23"/>
    </row>
    <row r="30" spans="1:7">
      <c r="A30" s="18" t="s">
        <v>46</v>
      </c>
      <c r="B30" s="18" t="s">
        <v>46</v>
      </c>
      <c r="C30" s="19" t="s">
        <v>193</v>
      </c>
      <c r="D30" s="18" t="s">
        <v>3</v>
      </c>
      <c r="E30" s="19"/>
      <c r="F30" s="20"/>
      <c r="G30" s="20"/>
    </row>
    <row r="31" spans="1:7">
      <c r="A31" s="18">
        <v>9</v>
      </c>
      <c r="B31" s="18" t="s">
        <v>46</v>
      </c>
      <c r="C31" s="19" t="s">
        <v>48</v>
      </c>
      <c r="D31" s="18" t="s">
        <v>2</v>
      </c>
      <c r="E31" s="27">
        <v>1469</v>
      </c>
      <c r="F31" s="20">
        <v>0</v>
      </c>
      <c r="G31" s="20">
        <f>E31*F31</f>
        <v>0</v>
      </c>
    </row>
    <row r="32" spans="1:7">
      <c r="A32" s="18" t="s">
        <v>186</v>
      </c>
      <c r="B32" s="21"/>
      <c r="C32" s="22"/>
      <c r="D32" s="21"/>
      <c r="E32" s="22"/>
      <c r="F32" s="23"/>
      <c r="G32" s="23"/>
    </row>
    <row r="33" spans="1:7" ht="33.75">
      <c r="A33" s="18">
        <v>10</v>
      </c>
      <c r="B33" s="18" t="s">
        <v>8</v>
      </c>
      <c r="C33" s="19" t="s">
        <v>84</v>
      </c>
      <c r="D33" s="18" t="s">
        <v>3</v>
      </c>
      <c r="E33" s="19">
        <v>189.11699999999999</v>
      </c>
      <c r="F33" s="20">
        <v>0</v>
      </c>
      <c r="G33" s="20">
        <f>E33*F33</f>
        <v>0</v>
      </c>
    </row>
    <row r="34" spans="1:7">
      <c r="A34" s="18" t="s">
        <v>186</v>
      </c>
      <c r="B34" s="21"/>
      <c r="C34" s="22"/>
      <c r="D34" s="21"/>
      <c r="E34" s="22"/>
      <c r="F34" s="23"/>
      <c r="G34" s="23"/>
    </row>
    <row r="35" spans="1:7">
      <c r="A35" s="18" t="s">
        <v>46</v>
      </c>
      <c r="B35" s="18" t="s">
        <v>46</v>
      </c>
      <c r="C35" s="19" t="s">
        <v>194</v>
      </c>
      <c r="D35" s="18"/>
      <c r="E35" s="19"/>
      <c r="F35" s="20"/>
      <c r="G35" s="20"/>
    </row>
    <row r="36" spans="1:7" ht="22.5">
      <c r="A36" s="18">
        <v>11</v>
      </c>
      <c r="B36" s="18" t="s">
        <v>8</v>
      </c>
      <c r="C36" s="19" t="s">
        <v>15</v>
      </c>
      <c r="D36" s="18" t="s">
        <v>6</v>
      </c>
      <c r="E36" s="19">
        <v>472.79199999999997</v>
      </c>
      <c r="F36" s="20">
        <v>0</v>
      </c>
      <c r="G36" s="20">
        <f>E36*F36</f>
        <v>0</v>
      </c>
    </row>
    <row r="37" spans="1:7">
      <c r="A37" s="18" t="s">
        <v>186</v>
      </c>
      <c r="B37" s="21"/>
      <c r="C37" s="22"/>
      <c r="D37" s="21"/>
      <c r="E37" s="22"/>
      <c r="F37" s="23"/>
      <c r="G37" s="23"/>
    </row>
    <row r="38" spans="1:7">
      <c r="A38" s="18" t="s">
        <v>46</v>
      </c>
      <c r="B38" s="18" t="s">
        <v>46</v>
      </c>
      <c r="C38" s="19" t="s">
        <v>195</v>
      </c>
      <c r="D38" s="18"/>
      <c r="E38" s="19"/>
      <c r="F38" s="20"/>
      <c r="G38" s="20"/>
    </row>
    <row r="39" spans="1:7">
      <c r="A39" s="18">
        <v>12</v>
      </c>
      <c r="B39" s="18" t="s">
        <v>8</v>
      </c>
      <c r="C39" s="19" t="s">
        <v>49</v>
      </c>
      <c r="D39" s="18" t="s">
        <v>33</v>
      </c>
      <c r="E39" s="19">
        <v>2</v>
      </c>
      <c r="F39" s="20">
        <v>0</v>
      </c>
      <c r="G39" s="20">
        <f>E39*F39</f>
        <v>0</v>
      </c>
    </row>
    <row r="40" spans="1:7">
      <c r="A40" s="18" t="s">
        <v>186</v>
      </c>
      <c r="B40" s="21"/>
      <c r="C40" s="22"/>
      <c r="D40" s="21"/>
      <c r="E40" s="22"/>
      <c r="F40" s="23"/>
      <c r="G40" s="23"/>
    </row>
    <row r="41" spans="1:7" ht="33.75">
      <c r="A41" s="18">
        <v>13</v>
      </c>
      <c r="B41" s="18" t="s">
        <v>8</v>
      </c>
      <c r="C41" s="19" t="s">
        <v>26</v>
      </c>
      <c r="D41" s="18" t="s">
        <v>5</v>
      </c>
      <c r="E41" s="19">
        <v>7</v>
      </c>
      <c r="F41" s="20">
        <v>0</v>
      </c>
      <c r="G41" s="20">
        <f>E41*F41</f>
        <v>0</v>
      </c>
    </row>
    <row r="42" spans="1:7">
      <c r="A42" s="18" t="s">
        <v>186</v>
      </c>
      <c r="B42" s="21"/>
      <c r="C42" s="22"/>
      <c r="D42" s="21"/>
      <c r="E42" s="22"/>
      <c r="F42" s="23"/>
      <c r="G42" s="23"/>
    </row>
    <row r="43" spans="1:7" ht="22.5">
      <c r="A43" s="18">
        <v>14</v>
      </c>
      <c r="B43" s="18" t="s">
        <v>8</v>
      </c>
      <c r="C43" s="19" t="s">
        <v>27</v>
      </c>
      <c r="D43" s="18" t="s">
        <v>5</v>
      </c>
      <c r="E43" s="19">
        <v>7</v>
      </c>
      <c r="F43" s="20">
        <v>0</v>
      </c>
      <c r="G43" s="20">
        <f>E43*F43</f>
        <v>0</v>
      </c>
    </row>
    <row r="44" spans="1:7">
      <c r="A44" s="18" t="s">
        <v>186</v>
      </c>
      <c r="B44" s="21"/>
      <c r="C44" s="22"/>
      <c r="D44" s="21"/>
      <c r="E44" s="22"/>
      <c r="F44" s="23"/>
      <c r="G44" s="23"/>
    </row>
    <row r="45" spans="1:7">
      <c r="A45" s="16">
        <v>3</v>
      </c>
      <c r="B45" s="16" t="s">
        <v>46</v>
      </c>
      <c r="C45" s="34" t="s">
        <v>196</v>
      </c>
      <c r="D45" s="34"/>
      <c r="E45" s="34"/>
      <c r="F45" s="34"/>
      <c r="G45" s="34"/>
    </row>
    <row r="46" spans="1:7" ht="33.75">
      <c r="A46" s="18">
        <v>15</v>
      </c>
      <c r="B46" s="18" t="s">
        <v>51</v>
      </c>
      <c r="C46" s="19" t="s">
        <v>85</v>
      </c>
      <c r="D46" s="18" t="s">
        <v>3</v>
      </c>
      <c r="E46" s="19">
        <v>482</v>
      </c>
      <c r="F46" s="20">
        <v>0</v>
      </c>
      <c r="G46" s="20">
        <f>E46*F46</f>
        <v>0</v>
      </c>
    </row>
    <row r="47" spans="1:7">
      <c r="A47" s="18" t="s">
        <v>197</v>
      </c>
      <c r="B47" s="21"/>
      <c r="C47" s="22"/>
      <c r="D47" s="21"/>
      <c r="E47" s="22"/>
      <c r="F47" s="23"/>
      <c r="G47" s="23"/>
    </row>
    <row r="48" spans="1:7" ht="22.5">
      <c r="A48" s="18">
        <v>16</v>
      </c>
      <c r="B48" s="18" t="s">
        <v>8</v>
      </c>
      <c r="C48" s="19" t="s">
        <v>15</v>
      </c>
      <c r="D48" s="18" t="s">
        <v>6</v>
      </c>
      <c r="E48" s="27">
        <v>1108.5999999999999</v>
      </c>
      <c r="F48" s="20">
        <v>0</v>
      </c>
      <c r="G48" s="20">
        <f>E48*F48</f>
        <v>0</v>
      </c>
    </row>
    <row r="49" spans="1:7">
      <c r="A49" s="18" t="s">
        <v>197</v>
      </c>
      <c r="B49" s="21"/>
      <c r="C49" s="22"/>
      <c r="D49" s="21"/>
      <c r="E49" s="22"/>
      <c r="F49" s="23"/>
      <c r="G49" s="23"/>
    </row>
    <row r="50" spans="1:7">
      <c r="A50" s="18" t="s">
        <v>46</v>
      </c>
      <c r="B50" s="18" t="s">
        <v>46</v>
      </c>
      <c r="C50" s="19" t="s">
        <v>198</v>
      </c>
      <c r="D50" s="18"/>
      <c r="E50" s="27"/>
      <c r="F50" s="20"/>
      <c r="G50" s="20"/>
    </row>
    <row r="51" spans="1:7">
      <c r="A51" s="16">
        <v>4</v>
      </c>
      <c r="B51" s="16" t="s">
        <v>46</v>
      </c>
      <c r="C51" s="34" t="s">
        <v>10</v>
      </c>
      <c r="D51" s="34"/>
      <c r="E51" s="34"/>
      <c r="F51" s="34"/>
      <c r="G51" s="34"/>
    </row>
    <row r="52" spans="1:7" ht="11.25" customHeight="1">
      <c r="A52" s="16" t="s">
        <v>19</v>
      </c>
      <c r="B52" s="16" t="s">
        <v>46</v>
      </c>
      <c r="C52" s="34" t="s">
        <v>18</v>
      </c>
      <c r="D52" s="34"/>
      <c r="E52" s="34"/>
      <c r="F52" s="34"/>
      <c r="G52" s="34"/>
    </row>
    <row r="53" spans="1:7" ht="22.5">
      <c r="A53" s="18">
        <v>17</v>
      </c>
      <c r="B53" s="18" t="s">
        <v>21</v>
      </c>
      <c r="C53" s="19" t="s">
        <v>52</v>
      </c>
      <c r="D53" s="18" t="s">
        <v>2</v>
      </c>
      <c r="E53" s="19" t="s">
        <v>46</v>
      </c>
      <c r="F53" s="20" t="s">
        <v>46</v>
      </c>
      <c r="G53" s="20"/>
    </row>
    <row r="54" spans="1:7">
      <c r="A54" s="18" t="s">
        <v>22</v>
      </c>
      <c r="B54" s="21"/>
      <c r="C54" s="22"/>
      <c r="D54" s="21"/>
      <c r="E54" s="22"/>
      <c r="F54" s="23"/>
      <c r="G54" s="23"/>
    </row>
    <row r="55" spans="1:7">
      <c r="A55" s="18" t="s">
        <v>46</v>
      </c>
      <c r="B55" s="18" t="s">
        <v>46</v>
      </c>
      <c r="C55" s="19" t="s">
        <v>79</v>
      </c>
      <c r="D55" s="18" t="s">
        <v>46</v>
      </c>
      <c r="E55" s="19" t="s">
        <v>46</v>
      </c>
      <c r="F55" s="20" t="s">
        <v>46</v>
      </c>
      <c r="G55" s="20"/>
    </row>
    <row r="56" spans="1:7">
      <c r="A56" s="18" t="s">
        <v>46</v>
      </c>
      <c r="B56" s="18" t="s">
        <v>46</v>
      </c>
      <c r="C56" s="19">
        <v>525</v>
      </c>
      <c r="D56" s="18" t="s">
        <v>2</v>
      </c>
      <c r="E56" s="27">
        <v>525</v>
      </c>
      <c r="F56" s="20">
        <v>0</v>
      </c>
      <c r="G56" s="20">
        <f>E56*F56</f>
        <v>0</v>
      </c>
    </row>
    <row r="57" spans="1:7">
      <c r="A57" s="18" t="s">
        <v>46</v>
      </c>
      <c r="B57" s="18" t="s">
        <v>46</v>
      </c>
      <c r="C57" s="19" t="s">
        <v>80</v>
      </c>
      <c r="D57" s="18" t="s">
        <v>46</v>
      </c>
      <c r="E57" s="19" t="s">
        <v>46</v>
      </c>
      <c r="F57" s="20" t="s">
        <v>46</v>
      </c>
      <c r="G57" s="20"/>
    </row>
    <row r="58" spans="1:7">
      <c r="A58" s="18" t="s">
        <v>46</v>
      </c>
      <c r="B58" s="18" t="s">
        <v>46</v>
      </c>
      <c r="C58" s="19">
        <v>823</v>
      </c>
      <c r="D58" s="18" t="s">
        <v>2</v>
      </c>
      <c r="E58" s="19">
        <v>823</v>
      </c>
      <c r="F58" s="20">
        <v>0</v>
      </c>
      <c r="G58" s="20">
        <f>E58*F58</f>
        <v>0</v>
      </c>
    </row>
    <row r="59" spans="1:7">
      <c r="A59" s="18" t="s">
        <v>46</v>
      </c>
      <c r="B59" s="18" t="s">
        <v>46</v>
      </c>
      <c r="C59" s="19" t="s">
        <v>81</v>
      </c>
      <c r="D59" s="18" t="s">
        <v>46</v>
      </c>
      <c r="E59" s="19" t="s">
        <v>46</v>
      </c>
      <c r="F59" s="20" t="s">
        <v>46</v>
      </c>
      <c r="G59" s="20"/>
    </row>
    <row r="60" spans="1:7">
      <c r="A60" s="18" t="s">
        <v>46</v>
      </c>
      <c r="B60" s="18" t="s">
        <v>46</v>
      </c>
      <c r="C60" s="19">
        <v>135</v>
      </c>
      <c r="D60" s="18" t="s">
        <v>2</v>
      </c>
      <c r="E60" s="19">
        <v>135</v>
      </c>
      <c r="F60" s="20">
        <v>0</v>
      </c>
      <c r="G60" s="20">
        <f>E60*F60</f>
        <v>0</v>
      </c>
    </row>
    <row r="61" spans="1:7">
      <c r="A61" s="18">
        <v>18</v>
      </c>
      <c r="B61" s="18" t="s">
        <v>21</v>
      </c>
      <c r="C61" s="19" t="s">
        <v>199</v>
      </c>
      <c r="D61" s="18" t="s">
        <v>2</v>
      </c>
      <c r="E61" s="13">
        <v>331</v>
      </c>
      <c r="F61" s="20">
        <v>0</v>
      </c>
      <c r="G61" s="20">
        <f>E61*F61</f>
        <v>0</v>
      </c>
    </row>
    <row r="62" spans="1:7">
      <c r="A62" s="18" t="s">
        <v>22</v>
      </c>
      <c r="B62" s="21"/>
      <c r="C62" s="22"/>
      <c r="D62" s="21"/>
      <c r="E62" s="22"/>
      <c r="F62" s="23"/>
      <c r="G62" s="23"/>
    </row>
    <row r="63" spans="1:7">
      <c r="A63" s="18">
        <v>19</v>
      </c>
      <c r="B63" s="18" t="s">
        <v>51</v>
      </c>
      <c r="C63" s="19" t="s">
        <v>200</v>
      </c>
      <c r="D63" s="18" t="s">
        <v>3</v>
      </c>
      <c r="E63" s="19">
        <v>132.4</v>
      </c>
      <c r="F63" s="20">
        <v>0</v>
      </c>
      <c r="G63" s="20">
        <f>E63*F63</f>
        <v>0</v>
      </c>
    </row>
    <row r="64" spans="1:7">
      <c r="A64" s="18" t="s">
        <v>22</v>
      </c>
      <c r="B64" s="21"/>
      <c r="C64" s="22"/>
      <c r="D64" s="21"/>
      <c r="E64" s="22"/>
      <c r="F64" s="23"/>
      <c r="G64" s="23"/>
    </row>
    <row r="65" spans="1:7">
      <c r="A65" s="18" t="s">
        <v>46</v>
      </c>
      <c r="B65" s="18" t="s">
        <v>46</v>
      </c>
      <c r="C65" s="19" t="s">
        <v>201</v>
      </c>
      <c r="D65" s="18"/>
      <c r="E65" s="19"/>
      <c r="F65" s="20"/>
      <c r="G65" s="20"/>
    </row>
    <row r="66" spans="1:7">
      <c r="A66" s="16" t="s">
        <v>25</v>
      </c>
      <c r="B66" s="16" t="s">
        <v>46</v>
      </c>
      <c r="C66" s="34" t="s">
        <v>53</v>
      </c>
      <c r="D66" s="34"/>
      <c r="E66" s="34"/>
      <c r="F66" s="34"/>
      <c r="G66" s="34"/>
    </row>
    <row r="67" spans="1:7">
      <c r="A67" s="18">
        <v>20</v>
      </c>
      <c r="B67" s="18" t="s">
        <v>54</v>
      </c>
      <c r="C67" s="19" t="s">
        <v>55</v>
      </c>
      <c r="D67" s="18" t="s">
        <v>2</v>
      </c>
      <c r="E67" s="19" t="s">
        <v>46</v>
      </c>
      <c r="F67" s="20" t="s">
        <v>46</v>
      </c>
      <c r="G67" s="20"/>
    </row>
    <row r="68" spans="1:7">
      <c r="A68" s="18" t="s">
        <v>31</v>
      </c>
      <c r="B68" s="21"/>
      <c r="C68" s="22"/>
      <c r="D68" s="21"/>
      <c r="E68" s="22"/>
      <c r="F68" s="23"/>
      <c r="G68" s="23"/>
    </row>
    <row r="69" spans="1:7">
      <c r="A69" s="18" t="s">
        <v>46</v>
      </c>
      <c r="B69" s="18" t="s">
        <v>46</v>
      </c>
      <c r="C69" s="19" t="s">
        <v>79</v>
      </c>
      <c r="D69" s="18" t="s">
        <v>46</v>
      </c>
      <c r="E69" s="19" t="s">
        <v>46</v>
      </c>
      <c r="F69" s="20" t="s">
        <v>46</v>
      </c>
      <c r="G69" s="20"/>
    </row>
    <row r="70" spans="1:7">
      <c r="A70" s="18" t="s">
        <v>46</v>
      </c>
      <c r="B70" s="18" t="s">
        <v>46</v>
      </c>
      <c r="C70" s="19">
        <v>525</v>
      </c>
      <c r="D70" s="18" t="s">
        <v>2</v>
      </c>
      <c r="E70" s="27">
        <v>525</v>
      </c>
      <c r="F70" s="20">
        <v>0</v>
      </c>
      <c r="G70" s="20">
        <f>E70*F70</f>
        <v>0</v>
      </c>
    </row>
    <row r="71" spans="1:7">
      <c r="A71" s="18" t="s">
        <v>46</v>
      </c>
      <c r="B71" s="18" t="s">
        <v>46</v>
      </c>
      <c r="C71" s="19" t="s">
        <v>80</v>
      </c>
      <c r="D71" s="18" t="s">
        <v>46</v>
      </c>
      <c r="E71" s="19" t="s">
        <v>46</v>
      </c>
      <c r="F71" s="20" t="s">
        <v>46</v>
      </c>
      <c r="G71" s="20"/>
    </row>
    <row r="72" spans="1:7">
      <c r="A72" s="18" t="s">
        <v>46</v>
      </c>
      <c r="B72" s="18" t="s">
        <v>46</v>
      </c>
      <c r="C72" s="19">
        <v>823</v>
      </c>
      <c r="D72" s="18" t="s">
        <v>2</v>
      </c>
      <c r="E72" s="19">
        <v>823</v>
      </c>
      <c r="F72" s="20">
        <v>0</v>
      </c>
      <c r="G72" s="20">
        <f>E72*F72</f>
        <v>0</v>
      </c>
    </row>
    <row r="73" spans="1:7">
      <c r="A73" s="18" t="s">
        <v>46</v>
      </c>
      <c r="B73" s="18" t="s">
        <v>46</v>
      </c>
      <c r="C73" s="19" t="s">
        <v>81</v>
      </c>
      <c r="D73" s="18" t="s">
        <v>46</v>
      </c>
      <c r="E73" s="19" t="s">
        <v>46</v>
      </c>
      <c r="F73" s="20" t="s">
        <v>46</v>
      </c>
      <c r="G73" s="20"/>
    </row>
    <row r="74" spans="1:7">
      <c r="A74" s="18" t="s">
        <v>46</v>
      </c>
      <c r="B74" s="18" t="s">
        <v>46</v>
      </c>
      <c r="C74" s="19">
        <v>135</v>
      </c>
      <c r="D74" s="18" t="s">
        <v>2</v>
      </c>
      <c r="E74" s="19">
        <v>135</v>
      </c>
      <c r="F74" s="20">
        <v>0</v>
      </c>
      <c r="G74" s="20">
        <f>E74*F74</f>
        <v>0</v>
      </c>
    </row>
    <row r="75" spans="1:7">
      <c r="A75" s="16" t="s">
        <v>34</v>
      </c>
      <c r="B75" s="16" t="s">
        <v>46</v>
      </c>
      <c r="C75" s="34" t="s">
        <v>36</v>
      </c>
      <c r="D75" s="34"/>
      <c r="E75" s="34"/>
      <c r="F75" s="34"/>
      <c r="G75" s="34"/>
    </row>
    <row r="76" spans="1:7" ht="33.75">
      <c r="A76" s="18">
        <v>21</v>
      </c>
      <c r="B76" s="18" t="s">
        <v>40</v>
      </c>
      <c r="C76" s="19" t="s">
        <v>56</v>
      </c>
      <c r="D76" s="18" t="s">
        <v>2</v>
      </c>
      <c r="E76" s="27">
        <v>525</v>
      </c>
      <c r="F76" s="20">
        <v>0</v>
      </c>
      <c r="G76" s="20">
        <f>E76*F76</f>
        <v>0</v>
      </c>
    </row>
    <row r="77" spans="1:7">
      <c r="A77" s="18" t="s">
        <v>35</v>
      </c>
      <c r="B77" s="21"/>
      <c r="C77" s="22"/>
      <c r="D77" s="21"/>
      <c r="E77" s="22"/>
      <c r="F77" s="23"/>
      <c r="G77" s="23"/>
    </row>
    <row r="78" spans="1:7" ht="33.75">
      <c r="A78" s="18">
        <v>22</v>
      </c>
      <c r="B78" s="18" t="s">
        <v>40</v>
      </c>
      <c r="C78" s="19" t="s">
        <v>57</v>
      </c>
      <c r="D78" s="18" t="s">
        <v>2</v>
      </c>
      <c r="E78" s="27">
        <v>525</v>
      </c>
      <c r="F78" s="20">
        <v>0</v>
      </c>
      <c r="G78" s="20">
        <f>E78*F78</f>
        <v>0</v>
      </c>
    </row>
    <row r="79" spans="1:7">
      <c r="A79" s="18" t="s">
        <v>35</v>
      </c>
      <c r="B79" s="21"/>
      <c r="C79" s="22"/>
      <c r="D79" s="21"/>
      <c r="E79" s="22"/>
      <c r="F79" s="23"/>
      <c r="G79" s="23"/>
    </row>
    <row r="80" spans="1:7" ht="11.25" customHeight="1">
      <c r="A80" s="16" t="s">
        <v>202</v>
      </c>
      <c r="B80" s="16" t="s">
        <v>46</v>
      </c>
      <c r="C80" s="34" t="s">
        <v>37</v>
      </c>
      <c r="D80" s="34"/>
      <c r="E80" s="34"/>
      <c r="F80" s="34"/>
      <c r="G80" s="34"/>
    </row>
    <row r="81" spans="1:7" ht="22.5">
      <c r="A81" s="18">
        <v>23</v>
      </c>
      <c r="B81" s="18" t="s">
        <v>41</v>
      </c>
      <c r="C81" s="19" t="s">
        <v>58</v>
      </c>
      <c r="D81" s="18" t="s">
        <v>2</v>
      </c>
      <c r="E81" s="27">
        <v>525</v>
      </c>
      <c r="F81" s="20">
        <v>0</v>
      </c>
      <c r="G81" s="20">
        <f>E81*F81</f>
        <v>0</v>
      </c>
    </row>
    <row r="82" spans="1:7">
      <c r="A82" s="18" t="s">
        <v>203</v>
      </c>
      <c r="B82" s="21"/>
      <c r="C82" s="22"/>
      <c r="D82" s="21"/>
      <c r="E82" s="22"/>
      <c r="F82" s="23"/>
      <c r="G82" s="23"/>
    </row>
    <row r="83" spans="1:7" ht="11.25" customHeight="1">
      <c r="A83" s="16" t="s">
        <v>204</v>
      </c>
      <c r="B83" s="16" t="s">
        <v>46</v>
      </c>
      <c r="C83" s="34" t="s">
        <v>59</v>
      </c>
      <c r="D83" s="34"/>
      <c r="E83" s="34"/>
      <c r="F83" s="34"/>
      <c r="G83" s="34"/>
    </row>
    <row r="84" spans="1:7" ht="22.5">
      <c r="A84" s="18">
        <v>24</v>
      </c>
      <c r="B84" s="18" t="s">
        <v>60</v>
      </c>
      <c r="C84" s="19" t="s">
        <v>61</v>
      </c>
      <c r="D84" s="18" t="s">
        <v>2</v>
      </c>
      <c r="E84" s="19" t="s">
        <v>46</v>
      </c>
      <c r="F84" s="20" t="s">
        <v>46</v>
      </c>
      <c r="G84" s="20"/>
    </row>
    <row r="85" spans="1:7">
      <c r="A85" s="18" t="s">
        <v>205</v>
      </c>
      <c r="B85" s="21"/>
      <c r="C85" s="22"/>
      <c r="D85" s="21"/>
      <c r="E85" s="22"/>
      <c r="F85" s="23"/>
      <c r="G85" s="23"/>
    </row>
    <row r="86" spans="1:7">
      <c r="A86" s="18" t="s">
        <v>46</v>
      </c>
      <c r="B86" s="18" t="s">
        <v>46</v>
      </c>
      <c r="C86" s="19"/>
      <c r="D86" s="18" t="s">
        <v>46</v>
      </c>
      <c r="E86" s="19" t="s">
        <v>46</v>
      </c>
      <c r="F86" s="20" t="s">
        <v>46</v>
      </c>
      <c r="G86" s="20"/>
    </row>
    <row r="87" spans="1:7">
      <c r="A87" s="18" t="s">
        <v>46</v>
      </c>
      <c r="B87" s="18" t="s">
        <v>46</v>
      </c>
      <c r="C87" s="19" t="s">
        <v>79</v>
      </c>
      <c r="D87" s="18" t="s">
        <v>46</v>
      </c>
      <c r="E87" s="19" t="s">
        <v>46</v>
      </c>
      <c r="F87" s="20" t="s">
        <v>46</v>
      </c>
      <c r="G87" s="20"/>
    </row>
    <row r="88" spans="1:7">
      <c r="A88" s="18" t="s">
        <v>46</v>
      </c>
      <c r="B88" s="18" t="s">
        <v>46</v>
      </c>
      <c r="C88" s="19">
        <v>525</v>
      </c>
      <c r="D88" s="18" t="s">
        <v>2</v>
      </c>
      <c r="E88" s="27">
        <v>525</v>
      </c>
      <c r="F88" s="20">
        <v>0</v>
      </c>
      <c r="G88" s="20">
        <f>E88*F88</f>
        <v>0</v>
      </c>
    </row>
    <row r="89" spans="1:7">
      <c r="A89" s="18" t="s">
        <v>46</v>
      </c>
      <c r="B89" s="18" t="s">
        <v>46</v>
      </c>
      <c r="C89" s="19" t="s">
        <v>80</v>
      </c>
      <c r="D89" s="18" t="s">
        <v>46</v>
      </c>
      <c r="E89" s="19" t="s">
        <v>46</v>
      </c>
      <c r="F89" s="20" t="s">
        <v>46</v>
      </c>
      <c r="G89" s="20"/>
    </row>
    <row r="90" spans="1:7">
      <c r="A90" s="18" t="s">
        <v>46</v>
      </c>
      <c r="B90" s="18" t="s">
        <v>46</v>
      </c>
      <c r="C90" s="19">
        <v>823</v>
      </c>
      <c r="D90" s="18" t="s">
        <v>2</v>
      </c>
      <c r="E90" s="19">
        <v>823</v>
      </c>
      <c r="F90" s="20">
        <v>0</v>
      </c>
      <c r="G90" s="20">
        <f>E90*F90</f>
        <v>0</v>
      </c>
    </row>
    <row r="91" spans="1:7">
      <c r="A91" s="18" t="s">
        <v>46</v>
      </c>
      <c r="B91" s="18" t="s">
        <v>46</v>
      </c>
      <c r="C91" s="19" t="s">
        <v>81</v>
      </c>
      <c r="D91" s="18" t="s">
        <v>46</v>
      </c>
      <c r="E91" s="19" t="s">
        <v>46</v>
      </c>
      <c r="F91" s="20" t="s">
        <v>46</v>
      </c>
      <c r="G91" s="20"/>
    </row>
    <row r="92" spans="1:7">
      <c r="A92" s="18" t="s">
        <v>46</v>
      </c>
      <c r="B92" s="18" t="s">
        <v>46</v>
      </c>
      <c r="C92" s="19">
        <v>135</v>
      </c>
      <c r="D92" s="18" t="s">
        <v>2</v>
      </c>
      <c r="E92" s="19">
        <v>135</v>
      </c>
      <c r="F92" s="20">
        <v>0</v>
      </c>
      <c r="G92" s="20">
        <f>E92*F92</f>
        <v>0</v>
      </c>
    </row>
    <row r="93" spans="1:7">
      <c r="A93" s="16" t="s">
        <v>206</v>
      </c>
      <c r="B93" s="16" t="s">
        <v>46</v>
      </c>
      <c r="C93" s="34" t="s">
        <v>44</v>
      </c>
      <c r="D93" s="34"/>
      <c r="E93" s="34"/>
      <c r="F93" s="34"/>
      <c r="G93" s="34"/>
    </row>
    <row r="94" spans="1:7">
      <c r="A94" s="18">
        <v>25</v>
      </c>
      <c r="B94" s="18" t="s">
        <v>28</v>
      </c>
      <c r="C94" s="19" t="s">
        <v>62</v>
      </c>
      <c r="D94" s="18" t="s">
        <v>2</v>
      </c>
      <c r="E94" s="19" t="s">
        <v>46</v>
      </c>
      <c r="F94" s="20" t="s">
        <v>46</v>
      </c>
      <c r="G94" s="20"/>
    </row>
    <row r="95" spans="1:7">
      <c r="A95" s="18" t="s">
        <v>207</v>
      </c>
      <c r="B95" s="21"/>
      <c r="C95" s="22"/>
      <c r="D95" s="21"/>
      <c r="E95" s="22"/>
      <c r="F95" s="23"/>
      <c r="G95" s="23"/>
    </row>
    <row r="96" spans="1:7">
      <c r="A96" s="18" t="s">
        <v>46</v>
      </c>
      <c r="B96" s="18" t="s">
        <v>46</v>
      </c>
      <c r="C96" s="19" t="s">
        <v>80</v>
      </c>
      <c r="D96" s="18" t="s">
        <v>46</v>
      </c>
      <c r="E96" s="19" t="s">
        <v>46</v>
      </c>
      <c r="F96" s="20" t="s">
        <v>46</v>
      </c>
      <c r="G96" s="20"/>
    </row>
    <row r="97" spans="1:7">
      <c r="A97" s="18" t="s">
        <v>46</v>
      </c>
      <c r="B97" s="18" t="s">
        <v>46</v>
      </c>
      <c r="C97" s="19">
        <v>823</v>
      </c>
      <c r="D97" s="18" t="s">
        <v>2</v>
      </c>
      <c r="E97" s="19">
        <v>588</v>
      </c>
      <c r="F97" s="20">
        <v>0</v>
      </c>
      <c r="G97" s="20">
        <f>E97*F97</f>
        <v>0</v>
      </c>
    </row>
    <row r="98" spans="1:7">
      <c r="A98" s="18" t="s">
        <v>46</v>
      </c>
      <c r="B98" s="18" t="s">
        <v>46</v>
      </c>
      <c r="C98" s="19" t="s">
        <v>82</v>
      </c>
      <c r="D98" s="18" t="s">
        <v>46</v>
      </c>
      <c r="E98" s="19" t="s">
        <v>46</v>
      </c>
      <c r="F98" s="20" t="s">
        <v>46</v>
      </c>
      <c r="G98" s="20"/>
    </row>
    <row r="99" spans="1:7">
      <c r="A99" s="18" t="s">
        <v>46</v>
      </c>
      <c r="B99" s="18" t="s">
        <v>46</v>
      </c>
      <c r="C99" s="19" t="s">
        <v>208</v>
      </c>
      <c r="D99" s="18" t="s">
        <v>2</v>
      </c>
      <c r="E99" s="19">
        <f>112+22</f>
        <v>134</v>
      </c>
      <c r="F99" s="20">
        <v>0</v>
      </c>
      <c r="G99" s="20">
        <f>E99*F99</f>
        <v>0</v>
      </c>
    </row>
    <row r="100" spans="1:7">
      <c r="A100" s="18" t="s">
        <v>46</v>
      </c>
      <c r="B100" s="18" t="s">
        <v>46</v>
      </c>
      <c r="C100" s="19" t="s">
        <v>46</v>
      </c>
      <c r="D100" s="18" t="s">
        <v>46</v>
      </c>
      <c r="E100" s="19" t="s">
        <v>78</v>
      </c>
      <c r="F100" s="20">
        <f>SUM(E97:E99)</f>
        <v>722</v>
      </c>
      <c r="G100" s="20"/>
    </row>
    <row r="101" spans="1:7">
      <c r="A101" s="16" t="s">
        <v>209</v>
      </c>
      <c r="B101" s="16" t="s">
        <v>46</v>
      </c>
      <c r="C101" s="34" t="s">
        <v>63</v>
      </c>
      <c r="D101" s="34"/>
      <c r="E101" s="34"/>
      <c r="F101" s="34"/>
      <c r="G101" s="34"/>
    </row>
    <row r="102" spans="1:7">
      <c r="A102" s="18">
        <v>26</v>
      </c>
      <c r="B102" s="18" t="s">
        <v>64</v>
      </c>
      <c r="C102" s="19" t="s">
        <v>65</v>
      </c>
      <c r="D102" s="18" t="s">
        <v>2</v>
      </c>
      <c r="E102" s="27">
        <v>525</v>
      </c>
      <c r="F102" s="20">
        <v>0</v>
      </c>
      <c r="G102" s="20">
        <f>E102*F102</f>
        <v>0</v>
      </c>
    </row>
    <row r="103" spans="1:7">
      <c r="A103" s="18" t="s">
        <v>210</v>
      </c>
      <c r="B103" s="21"/>
      <c r="C103" s="22"/>
      <c r="D103" s="21"/>
      <c r="E103" s="22"/>
      <c r="F103" s="23"/>
      <c r="G103" s="23"/>
    </row>
    <row r="104" spans="1:7">
      <c r="A104" s="16">
        <v>5</v>
      </c>
      <c r="B104" s="16" t="s">
        <v>46</v>
      </c>
      <c r="C104" s="34" t="s">
        <v>11</v>
      </c>
      <c r="D104" s="34"/>
      <c r="E104" s="34"/>
      <c r="F104" s="34"/>
      <c r="G104" s="34"/>
    </row>
    <row r="105" spans="1:7">
      <c r="A105" s="16" t="s">
        <v>167</v>
      </c>
      <c r="B105" s="16" t="s">
        <v>46</v>
      </c>
      <c r="C105" s="34" t="s">
        <v>24</v>
      </c>
      <c r="D105" s="34"/>
      <c r="E105" s="34"/>
      <c r="F105" s="34"/>
      <c r="G105" s="34"/>
    </row>
    <row r="106" spans="1:7" ht="29.25" customHeight="1">
      <c r="A106" s="18">
        <v>27</v>
      </c>
      <c r="B106" s="18" t="s">
        <v>29</v>
      </c>
      <c r="C106" s="19" t="s">
        <v>66</v>
      </c>
      <c r="D106" s="18" t="s">
        <v>2</v>
      </c>
      <c r="E106" s="19">
        <v>578</v>
      </c>
      <c r="F106" s="20">
        <v>0</v>
      </c>
      <c r="G106" s="20">
        <f>E106*F106</f>
        <v>0</v>
      </c>
    </row>
    <row r="107" spans="1:7">
      <c r="A107" s="18" t="s">
        <v>171</v>
      </c>
      <c r="B107" s="21"/>
      <c r="C107" s="22"/>
      <c r="D107" s="21"/>
      <c r="E107" s="22"/>
      <c r="F107" s="23"/>
      <c r="G107" s="23"/>
    </row>
    <row r="108" spans="1:7" ht="26.25" customHeight="1">
      <c r="A108" s="18">
        <v>28</v>
      </c>
      <c r="B108" s="18" t="s">
        <v>29</v>
      </c>
      <c r="C108" s="19" t="s">
        <v>67</v>
      </c>
      <c r="D108" s="18" t="s">
        <v>2</v>
      </c>
      <c r="E108" s="19">
        <v>103</v>
      </c>
      <c r="F108" s="20">
        <v>0</v>
      </c>
      <c r="G108" s="20">
        <f>E108*F108</f>
        <v>0</v>
      </c>
    </row>
    <row r="109" spans="1:7">
      <c r="A109" s="18" t="s">
        <v>171</v>
      </c>
      <c r="B109" s="21"/>
      <c r="C109" s="22"/>
      <c r="D109" s="21"/>
      <c r="E109" s="22"/>
      <c r="F109" s="23"/>
      <c r="G109" s="23"/>
    </row>
    <row r="110" spans="1:7" ht="33.75">
      <c r="A110" s="18">
        <v>29</v>
      </c>
      <c r="B110" s="18" t="s">
        <v>161</v>
      </c>
      <c r="C110" s="19" t="s">
        <v>162</v>
      </c>
      <c r="D110" s="18" t="s">
        <v>2</v>
      </c>
      <c r="E110" s="19" t="s">
        <v>46</v>
      </c>
      <c r="F110" s="20" t="s">
        <v>46</v>
      </c>
      <c r="G110" s="20"/>
    </row>
    <row r="111" spans="1:7">
      <c r="A111" s="18" t="s">
        <v>171</v>
      </c>
      <c r="B111" s="21"/>
      <c r="C111" s="22"/>
      <c r="D111" s="21"/>
      <c r="E111" s="22"/>
      <c r="F111" s="23"/>
      <c r="G111" s="23"/>
    </row>
    <row r="112" spans="1:7">
      <c r="A112" s="18" t="s">
        <v>46</v>
      </c>
      <c r="B112" s="18" t="s">
        <v>46</v>
      </c>
      <c r="C112" s="19" t="s">
        <v>163</v>
      </c>
      <c r="D112" s="18" t="s">
        <v>46</v>
      </c>
      <c r="E112" s="19" t="s">
        <v>46</v>
      </c>
      <c r="F112" s="20" t="s">
        <v>46</v>
      </c>
      <c r="G112" s="20"/>
    </row>
    <row r="113" spans="1:7">
      <c r="A113" s="18" t="s">
        <v>46</v>
      </c>
      <c r="B113" s="18" t="s">
        <v>46</v>
      </c>
      <c r="C113" s="19">
        <v>105</v>
      </c>
      <c r="D113" s="18" t="s">
        <v>2</v>
      </c>
      <c r="E113" s="19">
        <v>105</v>
      </c>
      <c r="F113" s="20">
        <v>0</v>
      </c>
      <c r="G113" s="20">
        <f>E113*F113</f>
        <v>0</v>
      </c>
    </row>
    <row r="114" spans="1:7">
      <c r="A114" s="18" t="s">
        <v>46</v>
      </c>
      <c r="B114" s="18" t="s">
        <v>46</v>
      </c>
      <c r="C114" s="19" t="s">
        <v>81</v>
      </c>
      <c r="D114" s="18" t="s">
        <v>46</v>
      </c>
      <c r="E114" s="19" t="s">
        <v>46</v>
      </c>
      <c r="F114" s="20" t="s">
        <v>46</v>
      </c>
      <c r="G114" s="20"/>
    </row>
    <row r="115" spans="1:7">
      <c r="A115" s="18" t="s">
        <v>46</v>
      </c>
      <c r="B115" s="18" t="s">
        <v>46</v>
      </c>
      <c r="C115" s="19">
        <v>9</v>
      </c>
      <c r="D115" s="18" t="s">
        <v>2</v>
      </c>
      <c r="E115" s="19">
        <v>9</v>
      </c>
      <c r="F115" s="20">
        <v>0</v>
      </c>
      <c r="G115" s="20">
        <f>E115*F115</f>
        <v>0</v>
      </c>
    </row>
    <row r="116" spans="1:7">
      <c r="A116" s="18">
        <v>30</v>
      </c>
      <c r="B116" s="18" t="s">
        <v>161</v>
      </c>
      <c r="C116" s="19" t="s">
        <v>164</v>
      </c>
      <c r="D116" s="18" t="s">
        <v>1</v>
      </c>
      <c r="E116" s="13">
        <v>565.88</v>
      </c>
      <c r="F116" s="20">
        <v>0</v>
      </c>
      <c r="G116" s="20">
        <f>E116*F116</f>
        <v>0</v>
      </c>
    </row>
    <row r="117" spans="1:7">
      <c r="A117" s="18" t="s">
        <v>171</v>
      </c>
      <c r="B117" s="21"/>
      <c r="C117" s="22"/>
      <c r="D117" s="21"/>
      <c r="E117" s="22"/>
      <c r="F117" s="23"/>
      <c r="G117" s="23"/>
    </row>
    <row r="118" spans="1:7">
      <c r="A118" s="18" t="s">
        <v>46</v>
      </c>
      <c r="B118" s="18" t="s">
        <v>46</v>
      </c>
      <c r="C118" s="19" t="s">
        <v>211</v>
      </c>
      <c r="D118" s="18"/>
      <c r="E118" s="13"/>
      <c r="F118" s="20"/>
      <c r="G118" s="20"/>
    </row>
    <row r="119" spans="1:7" ht="11.25" customHeight="1">
      <c r="A119" s="16" t="s">
        <v>212</v>
      </c>
      <c r="B119" s="16" t="s">
        <v>46</v>
      </c>
      <c r="C119" s="34" t="s">
        <v>68</v>
      </c>
      <c r="D119" s="34"/>
      <c r="E119" s="34"/>
      <c r="F119" s="34"/>
      <c r="G119" s="34"/>
    </row>
    <row r="120" spans="1:7" ht="22.5">
      <c r="A120" s="18">
        <v>31</v>
      </c>
      <c r="B120" s="18" t="s">
        <v>69</v>
      </c>
      <c r="C120" s="19" t="s">
        <v>70</v>
      </c>
      <c r="D120" s="18" t="s">
        <v>2</v>
      </c>
      <c r="E120" s="27">
        <v>525</v>
      </c>
      <c r="F120" s="20">
        <v>0</v>
      </c>
      <c r="G120" s="20">
        <f>E120*F120</f>
        <v>0</v>
      </c>
    </row>
    <row r="121" spans="1:7">
      <c r="A121" s="18" t="s">
        <v>213</v>
      </c>
      <c r="B121" s="21"/>
      <c r="C121" s="22"/>
      <c r="D121" s="21"/>
      <c r="E121" s="22"/>
      <c r="F121" s="23"/>
      <c r="G121" s="23"/>
    </row>
    <row r="122" spans="1:7" ht="11.25" customHeight="1">
      <c r="A122" s="16" t="s">
        <v>214</v>
      </c>
      <c r="B122" s="16" t="s">
        <v>46</v>
      </c>
      <c r="C122" s="34" t="s">
        <v>71</v>
      </c>
      <c r="D122" s="34"/>
      <c r="E122" s="34"/>
      <c r="F122" s="34"/>
      <c r="G122" s="34"/>
    </row>
    <row r="123" spans="1:7">
      <c r="A123" s="18">
        <v>32</v>
      </c>
      <c r="B123" s="18" t="s">
        <v>30</v>
      </c>
      <c r="C123" s="19" t="s">
        <v>72</v>
      </c>
      <c r="D123" s="18" t="s">
        <v>2</v>
      </c>
      <c r="E123" s="27">
        <v>1469</v>
      </c>
      <c r="F123" s="20">
        <v>0</v>
      </c>
      <c r="G123" s="20">
        <f>E123*F123</f>
        <v>0</v>
      </c>
    </row>
    <row r="124" spans="1:7">
      <c r="A124" s="18" t="s">
        <v>215</v>
      </c>
      <c r="B124" s="21"/>
      <c r="C124" s="22"/>
      <c r="D124" s="21"/>
      <c r="E124" s="22"/>
      <c r="F124" s="23"/>
      <c r="G124" s="23"/>
    </row>
    <row r="125" spans="1:7">
      <c r="A125" s="16">
        <v>6</v>
      </c>
      <c r="B125" s="16" t="s">
        <v>46</v>
      </c>
      <c r="C125" s="34" t="s">
        <v>166</v>
      </c>
      <c r="D125" s="34"/>
      <c r="E125" s="34"/>
      <c r="F125" s="34"/>
      <c r="G125" s="34"/>
    </row>
    <row r="126" spans="1:7">
      <c r="A126" s="16" t="s">
        <v>20</v>
      </c>
      <c r="B126" s="16" t="s">
        <v>46</v>
      </c>
      <c r="C126" s="34" t="s">
        <v>168</v>
      </c>
      <c r="D126" s="34"/>
      <c r="E126" s="34"/>
      <c r="F126" s="34"/>
      <c r="G126" s="34"/>
    </row>
    <row r="127" spans="1:7" ht="22.5">
      <c r="A127" s="18">
        <v>33</v>
      </c>
      <c r="B127" s="18" t="s">
        <v>46</v>
      </c>
      <c r="C127" s="19" t="s">
        <v>170</v>
      </c>
      <c r="D127" s="18" t="s">
        <v>2</v>
      </c>
      <c r="E127" s="27">
        <v>62</v>
      </c>
      <c r="F127" s="20">
        <v>0</v>
      </c>
      <c r="G127" s="20">
        <f>E127*F127</f>
        <v>0</v>
      </c>
    </row>
    <row r="128" spans="1:7">
      <c r="A128" s="18" t="s">
        <v>23</v>
      </c>
      <c r="B128" s="21"/>
      <c r="C128" s="19" t="s">
        <v>134</v>
      </c>
      <c r="D128" s="21"/>
      <c r="E128" s="22"/>
      <c r="F128" s="23"/>
      <c r="G128" s="23"/>
    </row>
    <row r="129" spans="1:7">
      <c r="A129" s="16">
        <v>7</v>
      </c>
      <c r="B129" s="16" t="s">
        <v>46</v>
      </c>
      <c r="C129" s="34" t="s">
        <v>12</v>
      </c>
      <c r="D129" s="34"/>
      <c r="E129" s="34"/>
      <c r="F129" s="34"/>
      <c r="G129" s="34"/>
    </row>
    <row r="130" spans="1:7">
      <c r="A130" s="31" t="s">
        <v>216</v>
      </c>
      <c r="B130" s="16" t="s">
        <v>46</v>
      </c>
      <c r="C130" s="34" t="s">
        <v>124</v>
      </c>
      <c r="D130" s="34"/>
      <c r="E130" s="34"/>
      <c r="F130" s="34"/>
      <c r="G130" s="34"/>
    </row>
    <row r="131" spans="1:7" ht="33.75">
      <c r="A131" s="32">
        <v>34</v>
      </c>
      <c r="B131" s="18" t="s">
        <v>32</v>
      </c>
      <c r="C131" s="19" t="s">
        <v>217</v>
      </c>
      <c r="D131" s="18" t="s">
        <v>1</v>
      </c>
      <c r="E131" s="19">
        <f>114+44+30</f>
        <v>188</v>
      </c>
      <c r="F131" s="20">
        <v>0</v>
      </c>
      <c r="G131" s="20">
        <f>E131*F131</f>
        <v>0</v>
      </c>
    </row>
    <row r="132" spans="1:7">
      <c r="A132" s="18" t="s">
        <v>218</v>
      </c>
      <c r="B132" s="21"/>
      <c r="C132" s="22"/>
      <c r="D132" s="21"/>
      <c r="E132" s="22"/>
      <c r="F132" s="23"/>
      <c r="G132" s="23"/>
    </row>
    <row r="133" spans="1:7">
      <c r="A133" s="18" t="s">
        <v>46</v>
      </c>
      <c r="B133" s="18" t="s">
        <v>46</v>
      </c>
      <c r="C133" s="19" t="s">
        <v>219</v>
      </c>
      <c r="D133" s="18"/>
      <c r="E133" s="19"/>
      <c r="F133" s="20"/>
      <c r="G133" s="20"/>
    </row>
    <row r="134" spans="1:7">
      <c r="A134" s="16" t="s">
        <v>220</v>
      </c>
      <c r="B134" s="16" t="s">
        <v>46</v>
      </c>
      <c r="C134" s="34" t="s">
        <v>38</v>
      </c>
      <c r="D134" s="34"/>
      <c r="E134" s="34"/>
      <c r="F134" s="34"/>
      <c r="G134" s="34"/>
    </row>
    <row r="135" spans="1:7" ht="33.75">
      <c r="A135" s="18">
        <v>35</v>
      </c>
      <c r="B135" s="18" t="s">
        <v>42</v>
      </c>
      <c r="C135" s="19" t="s">
        <v>175</v>
      </c>
      <c r="D135" s="18" t="s">
        <v>2</v>
      </c>
      <c r="E135" s="19">
        <v>116</v>
      </c>
      <c r="F135" s="20">
        <v>0</v>
      </c>
      <c r="G135" s="20">
        <f>E135*F135</f>
        <v>0</v>
      </c>
    </row>
    <row r="136" spans="1:7">
      <c r="A136" s="18" t="s">
        <v>221</v>
      </c>
      <c r="B136" s="21"/>
      <c r="C136" s="22"/>
      <c r="D136" s="21"/>
      <c r="E136" s="22"/>
      <c r="F136" s="23"/>
      <c r="G136" s="23"/>
    </row>
    <row r="137" spans="1:7" ht="33.75">
      <c r="A137" s="18">
        <v>36</v>
      </c>
      <c r="B137" s="18" t="s">
        <v>42</v>
      </c>
      <c r="C137" s="19" t="s">
        <v>176</v>
      </c>
      <c r="D137" s="18" t="s">
        <v>2</v>
      </c>
      <c r="E137" s="19">
        <v>22</v>
      </c>
      <c r="F137" s="20">
        <v>0</v>
      </c>
      <c r="G137" s="20">
        <f>E137*F137</f>
        <v>0</v>
      </c>
    </row>
    <row r="138" spans="1:7">
      <c r="A138" s="18" t="s">
        <v>221</v>
      </c>
      <c r="B138" s="21"/>
      <c r="C138" s="22"/>
      <c r="D138" s="21"/>
      <c r="E138" s="22"/>
      <c r="F138" s="23"/>
      <c r="G138" s="23"/>
    </row>
    <row r="139" spans="1:7">
      <c r="A139" s="16" t="s">
        <v>222</v>
      </c>
      <c r="B139" s="16" t="s">
        <v>46</v>
      </c>
      <c r="C139" s="34" t="s">
        <v>73</v>
      </c>
      <c r="D139" s="34"/>
      <c r="E139" s="34"/>
      <c r="F139" s="34"/>
      <c r="G139" s="34"/>
    </row>
    <row r="140" spans="1:7" ht="22.5">
      <c r="A140" s="18">
        <v>37</v>
      </c>
      <c r="B140" s="18" t="s">
        <v>74</v>
      </c>
      <c r="C140" s="19" t="s">
        <v>75</v>
      </c>
      <c r="D140" s="18" t="s">
        <v>1</v>
      </c>
      <c r="E140" s="19">
        <v>116</v>
      </c>
      <c r="F140" s="20">
        <v>0</v>
      </c>
      <c r="G140" s="20">
        <f>E140*F140</f>
        <v>0</v>
      </c>
    </row>
    <row r="141" spans="1:7">
      <c r="A141" s="18" t="s">
        <v>223</v>
      </c>
      <c r="B141" s="21"/>
      <c r="C141" s="22"/>
      <c r="D141" s="21"/>
      <c r="E141" s="22"/>
      <c r="F141" s="23"/>
      <c r="G141" s="23"/>
    </row>
    <row r="142" spans="1:7">
      <c r="A142" s="16">
        <v>8</v>
      </c>
      <c r="B142" s="16" t="s">
        <v>46</v>
      </c>
      <c r="C142" s="34" t="s">
        <v>86</v>
      </c>
      <c r="D142" s="34"/>
      <c r="E142" s="34"/>
      <c r="F142" s="34"/>
      <c r="G142" s="34"/>
    </row>
    <row r="143" spans="1:7" ht="22.5">
      <c r="A143" s="18">
        <v>38</v>
      </c>
      <c r="B143" s="18" t="s">
        <v>87</v>
      </c>
      <c r="C143" s="19" t="s">
        <v>88</v>
      </c>
      <c r="D143" s="18" t="s">
        <v>5</v>
      </c>
      <c r="E143" s="19">
        <v>5</v>
      </c>
      <c r="F143" s="20">
        <v>0</v>
      </c>
      <c r="G143" s="20">
        <f>E143*F143</f>
        <v>0</v>
      </c>
    </row>
    <row r="144" spans="1:7">
      <c r="A144" s="18" t="s">
        <v>224</v>
      </c>
      <c r="B144" s="21"/>
      <c r="C144" s="22"/>
      <c r="D144" s="21"/>
      <c r="E144" s="22"/>
      <c r="F144" s="23"/>
      <c r="G144" s="23"/>
    </row>
    <row r="145" spans="1:7" ht="22.5">
      <c r="A145" s="18">
        <v>39</v>
      </c>
      <c r="B145" s="18" t="s">
        <v>87</v>
      </c>
      <c r="C145" s="19" t="s">
        <v>89</v>
      </c>
      <c r="D145" s="18" t="s">
        <v>5</v>
      </c>
      <c r="E145" s="19">
        <v>22</v>
      </c>
      <c r="F145" s="20">
        <v>0</v>
      </c>
      <c r="G145" s="20">
        <f>E145*F145</f>
        <v>0</v>
      </c>
    </row>
    <row r="146" spans="1:7">
      <c r="A146" s="18" t="s">
        <v>224</v>
      </c>
      <c r="B146" s="21"/>
      <c r="C146" s="22"/>
      <c r="D146" s="21"/>
      <c r="E146" s="22"/>
      <c r="F146" s="23"/>
      <c r="G146" s="23"/>
    </row>
    <row r="147" spans="1:7" s="5" customFormat="1" ht="22.5">
      <c r="A147" s="18">
        <v>40</v>
      </c>
      <c r="B147" s="18" t="s">
        <v>87</v>
      </c>
      <c r="C147" s="19" t="s">
        <v>225</v>
      </c>
      <c r="D147" s="18" t="s">
        <v>5</v>
      </c>
      <c r="E147" s="19">
        <v>5</v>
      </c>
      <c r="F147" s="20">
        <v>0</v>
      </c>
      <c r="G147" s="20">
        <f>E147*F147</f>
        <v>0</v>
      </c>
    </row>
    <row r="148" spans="1:7" s="5" customFormat="1">
      <c r="A148" s="18" t="s">
        <v>224</v>
      </c>
      <c r="B148" s="21"/>
      <c r="C148" s="22"/>
      <c r="D148" s="21"/>
      <c r="E148" s="22"/>
      <c r="F148" s="23"/>
      <c r="G148" s="23"/>
    </row>
    <row r="149" spans="1:7">
      <c r="A149" s="18">
        <v>41</v>
      </c>
      <c r="B149" s="18" t="s">
        <v>87</v>
      </c>
      <c r="C149" s="19" t="s">
        <v>226</v>
      </c>
      <c r="D149" s="18" t="s">
        <v>5</v>
      </c>
      <c r="E149" s="19">
        <v>5</v>
      </c>
      <c r="F149" s="20">
        <v>0</v>
      </c>
      <c r="G149" s="20">
        <f>E149*F149</f>
        <v>0</v>
      </c>
    </row>
    <row r="150" spans="1:7">
      <c r="A150" s="18" t="s">
        <v>224</v>
      </c>
      <c r="B150" s="21"/>
      <c r="C150" s="22"/>
      <c r="D150" s="21"/>
      <c r="E150" s="22"/>
      <c r="F150" s="23"/>
      <c r="G150" s="23"/>
    </row>
    <row r="151" spans="1:7" ht="26.25" customHeight="1">
      <c r="A151" s="34" t="s">
        <v>345</v>
      </c>
      <c r="B151" s="34"/>
      <c r="C151" s="34"/>
      <c r="D151" s="34"/>
      <c r="E151" s="34"/>
      <c r="F151" s="34"/>
      <c r="G151" s="25">
        <f>SUM(G5:G150)</f>
        <v>0</v>
      </c>
    </row>
  </sheetData>
  <mergeCells count="27">
    <mergeCell ref="A1:G1"/>
    <mergeCell ref="A3:G3"/>
    <mergeCell ref="C4:G4"/>
    <mergeCell ref="C7:G7"/>
    <mergeCell ref="C126:G126"/>
    <mergeCell ref="C129:G129"/>
    <mergeCell ref="C75:G75"/>
    <mergeCell ref="C80:G80"/>
    <mergeCell ref="C83:G83"/>
    <mergeCell ref="C93:G93"/>
    <mergeCell ref="A151:F151"/>
    <mergeCell ref="C130:G130"/>
    <mergeCell ref="C134:G134"/>
    <mergeCell ref="C139:G139"/>
    <mergeCell ref="C142:G142"/>
    <mergeCell ref="C125:G125"/>
    <mergeCell ref="C8:G8"/>
    <mergeCell ref="C11:G11"/>
    <mergeCell ref="C45:G45"/>
    <mergeCell ref="C51:G51"/>
    <mergeCell ref="C52:G52"/>
    <mergeCell ref="C66:G66"/>
    <mergeCell ref="C101:G101"/>
    <mergeCell ref="C104:G104"/>
    <mergeCell ref="C105:G105"/>
    <mergeCell ref="C119:G119"/>
    <mergeCell ref="C122:G122"/>
  </mergeCells>
  <pageMargins left="0.7" right="0.7" top="0.75" bottom="0.75" header="0.3" footer="0.3"/>
  <pageSetup paperSize="9" scale="86" orientation="portrait" r:id="rId1"/>
  <rowBreaks count="2" manualBreakCount="2">
    <brk id="68" max="6" man="1"/>
    <brk id="99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zoomScaleNormal="100" zoomScaleSheetLayoutView="100" workbookViewId="0">
      <selection sqref="A1:H1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2.25" style="2" customWidth="1"/>
    <col min="5" max="5" width="7" style="1" customWidth="1"/>
    <col min="6" max="6" width="7.875" style="2" customWidth="1"/>
    <col min="7" max="7" width="8.25" style="15" customWidth="1"/>
    <col min="8" max="8" width="12.375" style="15" customWidth="1"/>
    <col min="9" max="9" width="11.375" style="2" customWidth="1"/>
    <col min="10" max="10" width="10.875" style="6" customWidth="1"/>
    <col min="11" max="11" width="9.75" style="2" bestFit="1" customWidth="1"/>
    <col min="12" max="16384" width="8.75" style="2"/>
  </cols>
  <sheetData>
    <row r="1" spans="1:10" ht="26.25" customHeight="1">
      <c r="A1" s="37" t="s">
        <v>352</v>
      </c>
      <c r="B1" s="37"/>
      <c r="C1" s="37"/>
      <c r="D1" s="37"/>
      <c r="E1" s="37"/>
      <c r="F1" s="37"/>
      <c r="G1" s="37"/>
      <c r="H1" s="37"/>
      <c r="J1" s="2"/>
    </row>
    <row r="2" spans="1:10" ht="14.1" customHeight="1">
      <c r="A2" s="37" t="s">
        <v>347</v>
      </c>
      <c r="B2" s="37"/>
      <c r="C2" s="37"/>
      <c r="D2" s="37"/>
      <c r="E2" s="37"/>
      <c r="F2" s="37"/>
      <c r="G2" s="37"/>
      <c r="H2" s="37"/>
      <c r="J2" s="2"/>
    </row>
    <row r="3" spans="1:10" ht="22.5">
      <c r="A3" s="16" t="s">
        <v>0</v>
      </c>
      <c r="B3" s="16" t="s">
        <v>280</v>
      </c>
      <c r="C3" s="16" t="s">
        <v>7</v>
      </c>
      <c r="D3" s="16" t="s">
        <v>281</v>
      </c>
      <c r="E3" s="16" t="s">
        <v>282</v>
      </c>
      <c r="F3" s="16" t="s">
        <v>283</v>
      </c>
      <c r="G3" s="17" t="s">
        <v>284</v>
      </c>
      <c r="H3" s="17" t="s">
        <v>285</v>
      </c>
      <c r="J3" s="2"/>
    </row>
    <row r="4" spans="1:10">
      <c r="A4" s="38" t="s">
        <v>45</v>
      </c>
      <c r="B4" s="38"/>
      <c r="C4" s="38"/>
      <c r="D4" s="38"/>
      <c r="E4" s="38"/>
      <c r="F4" s="38"/>
      <c r="G4" s="38"/>
      <c r="H4" s="38"/>
      <c r="J4" s="2"/>
    </row>
    <row r="5" spans="1:10">
      <c r="A5" s="16">
        <v>5</v>
      </c>
      <c r="B5" s="16" t="s">
        <v>311</v>
      </c>
      <c r="C5" s="16" t="s">
        <v>46</v>
      </c>
      <c r="D5" s="38" t="s">
        <v>11</v>
      </c>
      <c r="E5" s="38"/>
      <c r="F5" s="38"/>
      <c r="G5" s="38"/>
      <c r="H5" s="38"/>
      <c r="J5" s="2"/>
    </row>
    <row r="6" spans="1:10">
      <c r="A6" s="16" t="s">
        <v>214</v>
      </c>
      <c r="B6" s="16" t="s">
        <v>46</v>
      </c>
      <c r="C6" s="16" t="s">
        <v>46</v>
      </c>
      <c r="D6" s="38" t="s">
        <v>228</v>
      </c>
      <c r="E6" s="38"/>
      <c r="F6" s="38"/>
      <c r="G6" s="38"/>
      <c r="H6" s="38"/>
      <c r="J6" s="2"/>
    </row>
    <row r="7" spans="1:10" ht="22.5">
      <c r="A7" s="18">
        <v>39</v>
      </c>
      <c r="B7" s="18" t="s">
        <v>348</v>
      </c>
      <c r="C7" s="18" t="s">
        <v>267</v>
      </c>
      <c r="D7" s="19" t="s">
        <v>230</v>
      </c>
      <c r="E7" s="18" t="s">
        <v>2</v>
      </c>
      <c r="F7" s="27">
        <v>3165</v>
      </c>
      <c r="G7" s="20">
        <v>0</v>
      </c>
      <c r="H7" s="20">
        <f>F7*G7</f>
        <v>0</v>
      </c>
      <c r="J7" s="2"/>
    </row>
    <row r="8" spans="1:10">
      <c r="A8" s="18" t="s">
        <v>215</v>
      </c>
      <c r="B8" s="21"/>
      <c r="C8" s="21"/>
      <c r="D8" s="22"/>
      <c r="E8" s="21"/>
      <c r="F8" s="22"/>
      <c r="G8" s="23"/>
      <c r="H8" s="23"/>
      <c r="J8" s="2"/>
    </row>
    <row r="9" spans="1:10">
      <c r="A9" s="16">
        <v>10</v>
      </c>
      <c r="B9" s="16" t="s">
        <v>46</v>
      </c>
      <c r="C9" s="16" t="s">
        <v>46</v>
      </c>
      <c r="D9" s="38" t="s">
        <v>86</v>
      </c>
      <c r="E9" s="38"/>
      <c r="F9" s="38"/>
      <c r="G9" s="38"/>
      <c r="H9" s="38"/>
      <c r="J9" s="2"/>
    </row>
    <row r="10" spans="1:10" ht="22.5">
      <c r="A10" s="18">
        <v>58</v>
      </c>
      <c r="B10" s="18" t="s">
        <v>349</v>
      </c>
      <c r="C10" s="18" t="s">
        <v>87</v>
      </c>
      <c r="D10" s="19" t="s">
        <v>88</v>
      </c>
      <c r="E10" s="18" t="s">
        <v>5</v>
      </c>
      <c r="F10" s="19">
        <v>17</v>
      </c>
      <c r="G10" s="20">
        <v>0</v>
      </c>
      <c r="H10" s="20">
        <f>F10*G10</f>
        <v>0</v>
      </c>
      <c r="J10" s="2"/>
    </row>
    <row r="11" spans="1:10">
      <c r="A11" s="18" t="s">
        <v>278</v>
      </c>
      <c r="B11" s="21"/>
      <c r="C11" s="21"/>
      <c r="D11" s="22"/>
      <c r="E11" s="21"/>
      <c r="F11" s="22"/>
      <c r="G11" s="23"/>
      <c r="H11" s="23"/>
      <c r="J11" s="2"/>
    </row>
    <row r="12" spans="1:10" ht="22.5">
      <c r="A12" s="18">
        <v>59</v>
      </c>
      <c r="B12" s="18" t="s">
        <v>350</v>
      </c>
      <c r="C12" s="18" t="s">
        <v>87</v>
      </c>
      <c r="D12" s="19" t="s">
        <v>89</v>
      </c>
      <c r="E12" s="18" t="s">
        <v>5</v>
      </c>
      <c r="F12" s="19">
        <v>65</v>
      </c>
      <c r="G12" s="20">
        <v>0</v>
      </c>
      <c r="H12" s="20">
        <f>F12*G12</f>
        <v>0</v>
      </c>
      <c r="J12" s="2"/>
    </row>
    <row r="13" spans="1:10">
      <c r="A13" s="18" t="s">
        <v>278</v>
      </c>
      <c r="B13" s="21"/>
      <c r="C13" s="21"/>
      <c r="D13" s="22"/>
      <c r="E13" s="21"/>
      <c r="F13" s="22"/>
      <c r="G13" s="23"/>
      <c r="H13" s="23"/>
      <c r="J13" s="2"/>
    </row>
    <row r="14" spans="1:10" ht="22.5">
      <c r="A14" s="18">
        <v>60</v>
      </c>
      <c r="B14" s="18" t="s">
        <v>351</v>
      </c>
      <c r="C14" s="18" t="s">
        <v>87</v>
      </c>
      <c r="D14" s="19" t="s">
        <v>225</v>
      </c>
      <c r="E14" s="18" t="s">
        <v>5</v>
      </c>
      <c r="F14" s="19">
        <v>5</v>
      </c>
      <c r="G14" s="20">
        <v>0</v>
      </c>
      <c r="H14" s="20">
        <f>F14*G14</f>
        <v>0</v>
      </c>
      <c r="J14" s="2"/>
    </row>
    <row r="15" spans="1:10">
      <c r="A15" s="18" t="s">
        <v>278</v>
      </c>
      <c r="B15" s="21"/>
      <c r="C15" s="21"/>
      <c r="D15" s="22"/>
      <c r="E15" s="21"/>
      <c r="F15" s="22"/>
      <c r="G15" s="23"/>
      <c r="H15" s="23"/>
      <c r="J15" s="2"/>
    </row>
    <row r="16" spans="1:10" ht="22.5">
      <c r="A16" s="18">
        <v>61</v>
      </c>
      <c r="B16" s="18" t="s">
        <v>351</v>
      </c>
      <c r="C16" s="18" t="s">
        <v>87</v>
      </c>
      <c r="D16" s="19" t="s">
        <v>93</v>
      </c>
      <c r="E16" s="18" t="s">
        <v>5</v>
      </c>
      <c r="F16" s="19">
        <v>5</v>
      </c>
      <c r="G16" s="20">
        <v>0</v>
      </c>
      <c r="H16" s="20">
        <f>F16*G16</f>
        <v>0</v>
      </c>
      <c r="J16" s="2"/>
    </row>
    <row r="17" spans="1:10">
      <c r="A17" s="18" t="s">
        <v>278</v>
      </c>
      <c r="B17" s="18" t="s">
        <v>302</v>
      </c>
      <c r="C17" s="21"/>
      <c r="D17" s="22"/>
      <c r="E17" s="21"/>
      <c r="F17" s="22"/>
      <c r="G17" s="23"/>
      <c r="H17" s="23"/>
      <c r="J17" s="2"/>
    </row>
    <row r="18" spans="1:10" ht="22.5">
      <c r="A18" s="18">
        <v>62</v>
      </c>
      <c r="B18" s="18" t="s">
        <v>351</v>
      </c>
      <c r="C18" s="18" t="s">
        <v>87</v>
      </c>
      <c r="D18" s="19" t="s">
        <v>226</v>
      </c>
      <c r="E18" s="18" t="s">
        <v>5</v>
      </c>
      <c r="F18" s="19">
        <v>5</v>
      </c>
      <c r="G18" s="20">
        <v>0</v>
      </c>
      <c r="H18" s="20">
        <f>F18*G18</f>
        <v>0</v>
      </c>
      <c r="J18" s="2"/>
    </row>
    <row r="19" spans="1:10">
      <c r="A19" s="18" t="s">
        <v>278</v>
      </c>
      <c r="B19" s="18" t="s">
        <v>302</v>
      </c>
      <c r="C19" s="21"/>
      <c r="D19" s="22"/>
      <c r="E19" s="21"/>
      <c r="F19" s="22"/>
      <c r="G19" s="23"/>
      <c r="H19" s="23"/>
      <c r="J19" s="2"/>
    </row>
    <row r="20" spans="1:10" ht="26.25" customHeight="1">
      <c r="A20" s="38" t="s">
        <v>345</v>
      </c>
      <c r="B20" s="38"/>
      <c r="C20" s="38"/>
      <c r="D20" s="38"/>
      <c r="E20" s="38"/>
      <c r="F20" s="38"/>
      <c r="G20" s="38"/>
      <c r="H20" s="25">
        <f>H7+H10+H12+H14+H16+H18</f>
        <v>0</v>
      </c>
      <c r="J20" s="2"/>
    </row>
  </sheetData>
  <mergeCells count="7">
    <mergeCell ref="D9:H9"/>
    <mergeCell ref="A20:G20"/>
    <mergeCell ref="A1:H1"/>
    <mergeCell ref="A2:H2"/>
    <mergeCell ref="A4:H4"/>
    <mergeCell ref="D5:H5"/>
    <mergeCell ref="D6:H6"/>
  </mergeCells>
  <pageMargins left="0.7" right="0.7" top="0.75" bottom="0.75" header="0.3" footer="0.3"/>
  <pageSetup paperSize="9" scale="86" orientation="portrait" r:id="rId1"/>
  <rowBreaks count="3" manualBreakCount="3">
    <brk id="48" max="7" man="1"/>
    <brk id="96" max="7" man="1"/>
    <brk id="135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Normal="100" zoomScaleSheetLayoutView="100" workbookViewId="0">
      <selection sqref="A1:G1"/>
    </sheetView>
  </sheetViews>
  <sheetFormatPr defaultRowHeight="11.25"/>
  <cols>
    <col min="1" max="1" width="6.375" style="1" customWidth="1"/>
    <col min="2" max="2" width="9.875" style="1" customWidth="1"/>
    <col min="3" max="3" width="40.75" style="2" customWidth="1"/>
    <col min="4" max="4" width="7.125" style="1" customWidth="1"/>
    <col min="5" max="5" width="9.25" style="2" customWidth="1"/>
    <col min="6" max="7" width="9.5" style="15" customWidth="1"/>
    <col min="8" max="8" width="10.875" style="2" customWidth="1"/>
    <col min="9" max="9" width="9.75" style="2" customWidth="1"/>
    <col min="10" max="16384" width="9" style="2"/>
  </cols>
  <sheetData>
    <row r="1" spans="1:7" ht="26.25" customHeight="1">
      <c r="A1" s="36" t="s">
        <v>227</v>
      </c>
      <c r="B1" s="36"/>
      <c r="C1" s="36"/>
      <c r="D1" s="36"/>
      <c r="E1" s="36"/>
      <c r="F1" s="36"/>
      <c r="G1" s="36"/>
    </row>
    <row r="2" spans="1:7" ht="24" customHeight="1">
      <c r="A2" s="16" t="s">
        <v>0</v>
      </c>
      <c r="B2" s="16" t="s">
        <v>7</v>
      </c>
      <c r="C2" s="16" t="s">
        <v>76</v>
      </c>
      <c r="D2" s="16" t="s">
        <v>77</v>
      </c>
      <c r="E2" s="16" t="s">
        <v>283</v>
      </c>
      <c r="F2" s="17" t="s">
        <v>284</v>
      </c>
      <c r="G2" s="17" t="s">
        <v>285</v>
      </c>
    </row>
    <row r="3" spans="1:7" ht="18.75" customHeight="1">
      <c r="A3" s="37" t="s">
        <v>45</v>
      </c>
      <c r="B3" s="37"/>
      <c r="C3" s="37"/>
      <c r="D3" s="37"/>
      <c r="E3" s="37"/>
      <c r="F3" s="37"/>
      <c r="G3" s="37"/>
    </row>
    <row r="4" spans="1:7" ht="15" customHeight="1">
      <c r="A4" s="16">
        <v>1</v>
      </c>
      <c r="B4" s="16" t="s">
        <v>46</v>
      </c>
      <c r="C4" s="34" t="s">
        <v>11</v>
      </c>
      <c r="D4" s="34"/>
      <c r="E4" s="34"/>
      <c r="F4" s="34"/>
      <c r="G4" s="34"/>
    </row>
    <row r="5" spans="1:7" ht="24.75" customHeight="1">
      <c r="A5" s="16" t="s">
        <v>95</v>
      </c>
      <c r="B5" s="16" t="s">
        <v>46</v>
      </c>
      <c r="C5" s="34" t="s">
        <v>228</v>
      </c>
      <c r="D5" s="34"/>
      <c r="E5" s="34"/>
      <c r="F5" s="34"/>
      <c r="G5" s="34"/>
    </row>
    <row r="6" spans="1:7" ht="24.75" customHeight="1">
      <c r="A6" s="18">
        <v>1</v>
      </c>
      <c r="B6" s="18" t="s">
        <v>229</v>
      </c>
      <c r="C6" s="19" t="s">
        <v>230</v>
      </c>
      <c r="D6" s="18" t="s">
        <v>2</v>
      </c>
      <c r="E6" s="27">
        <v>2477</v>
      </c>
      <c r="F6" s="20">
        <v>0</v>
      </c>
      <c r="G6" s="20">
        <f>E6*F6</f>
        <v>0</v>
      </c>
    </row>
    <row r="7" spans="1:7" ht="15" customHeight="1">
      <c r="A7" s="18" t="s">
        <v>96</v>
      </c>
      <c r="B7" s="21"/>
      <c r="C7" s="22"/>
      <c r="D7" s="21"/>
      <c r="E7" s="22"/>
      <c r="F7" s="23"/>
      <c r="G7" s="23"/>
    </row>
    <row r="8" spans="1:7" ht="15" customHeight="1">
      <c r="A8" s="16">
        <v>2</v>
      </c>
      <c r="B8" s="16" t="s">
        <v>46</v>
      </c>
      <c r="C8" s="34" t="s">
        <v>231</v>
      </c>
      <c r="D8" s="34"/>
      <c r="E8" s="34"/>
      <c r="F8" s="34"/>
      <c r="G8" s="34"/>
    </row>
    <row r="9" spans="1:7" ht="22.5" customHeight="1">
      <c r="A9" s="16" t="s">
        <v>183</v>
      </c>
      <c r="B9" s="16" t="s">
        <v>46</v>
      </c>
      <c r="C9" s="34" t="s">
        <v>232</v>
      </c>
      <c r="D9" s="34"/>
      <c r="E9" s="34"/>
      <c r="F9" s="34"/>
      <c r="G9" s="34"/>
    </row>
    <row r="10" spans="1:7" ht="15" customHeight="1">
      <c r="A10" s="18">
        <v>2</v>
      </c>
      <c r="B10" s="18" t="s">
        <v>233</v>
      </c>
      <c r="C10" s="19" t="s">
        <v>234</v>
      </c>
      <c r="D10" s="18" t="s">
        <v>2</v>
      </c>
      <c r="E10" s="19">
        <v>207</v>
      </c>
      <c r="F10" s="20">
        <v>0</v>
      </c>
      <c r="G10" s="20">
        <f>E10*F10</f>
        <v>0</v>
      </c>
    </row>
    <row r="11" spans="1:7" ht="15" customHeight="1">
      <c r="A11" s="18" t="s">
        <v>184</v>
      </c>
      <c r="B11" s="21"/>
      <c r="C11" s="22"/>
      <c r="D11" s="21"/>
      <c r="E11" s="22"/>
      <c r="F11" s="23"/>
      <c r="G11" s="23"/>
    </row>
    <row r="12" spans="1:7" ht="15" customHeight="1">
      <c r="A12" s="16" t="s">
        <v>185</v>
      </c>
      <c r="B12" s="16" t="s">
        <v>46</v>
      </c>
      <c r="C12" s="34" t="s">
        <v>235</v>
      </c>
      <c r="D12" s="34"/>
      <c r="E12" s="34"/>
      <c r="F12" s="34"/>
      <c r="G12" s="34"/>
    </row>
    <row r="13" spans="1:7" ht="15" customHeight="1">
      <c r="A13" s="18">
        <v>3</v>
      </c>
      <c r="B13" s="18" t="s">
        <v>236</v>
      </c>
      <c r="C13" s="19" t="s">
        <v>237</v>
      </c>
      <c r="D13" s="18" t="s">
        <v>5</v>
      </c>
      <c r="E13" s="19">
        <v>17</v>
      </c>
      <c r="F13" s="20">
        <v>0</v>
      </c>
      <c r="G13" s="20">
        <f>E13*F13</f>
        <v>0</v>
      </c>
    </row>
    <row r="14" spans="1:7" ht="15" customHeight="1">
      <c r="A14" s="18" t="s">
        <v>186</v>
      </c>
      <c r="B14" s="21"/>
      <c r="C14" s="22"/>
      <c r="D14" s="21"/>
      <c r="E14" s="22"/>
      <c r="F14" s="23"/>
      <c r="G14" s="23"/>
    </row>
    <row r="15" spans="1:7" ht="21.75" customHeight="1">
      <c r="A15" s="18">
        <v>4</v>
      </c>
      <c r="B15" s="18" t="s">
        <v>236</v>
      </c>
      <c r="C15" s="19" t="s">
        <v>238</v>
      </c>
      <c r="D15" s="18" t="s">
        <v>5</v>
      </c>
      <c r="E15" s="19">
        <v>59</v>
      </c>
      <c r="F15" s="20">
        <v>0</v>
      </c>
      <c r="G15" s="20">
        <f>E15*F15</f>
        <v>0</v>
      </c>
    </row>
    <row r="16" spans="1:7" ht="15" customHeight="1">
      <c r="A16" s="18" t="s">
        <v>186</v>
      </c>
      <c r="B16" s="21"/>
      <c r="C16" s="22"/>
      <c r="D16" s="21"/>
      <c r="E16" s="22"/>
      <c r="F16" s="23"/>
      <c r="G16" s="23"/>
    </row>
    <row r="17" spans="1:7" ht="15" customHeight="1">
      <c r="A17" s="18">
        <v>5</v>
      </c>
      <c r="B17" s="18" t="s">
        <v>236</v>
      </c>
      <c r="C17" s="19" t="s">
        <v>239</v>
      </c>
      <c r="D17" s="18" t="s">
        <v>5</v>
      </c>
      <c r="E17" s="19">
        <v>3</v>
      </c>
      <c r="F17" s="20">
        <v>0</v>
      </c>
      <c r="G17" s="20">
        <f>E17*F17</f>
        <v>0</v>
      </c>
    </row>
    <row r="18" spans="1:7" ht="15" customHeight="1">
      <c r="A18" s="18" t="s">
        <v>186</v>
      </c>
      <c r="B18" s="21"/>
      <c r="C18" s="22"/>
      <c r="D18" s="21"/>
      <c r="E18" s="22"/>
      <c r="F18" s="23"/>
      <c r="G18" s="23"/>
    </row>
    <row r="19" spans="1:7" ht="15" customHeight="1">
      <c r="A19" s="16" t="s">
        <v>240</v>
      </c>
      <c r="B19" s="16" t="s">
        <v>46</v>
      </c>
      <c r="C19" s="37" t="s">
        <v>241</v>
      </c>
      <c r="D19" s="37"/>
      <c r="E19" s="37"/>
      <c r="F19" s="37"/>
      <c r="G19" s="37"/>
    </row>
    <row r="20" spans="1:7" ht="34.5" customHeight="1">
      <c r="A20" s="18">
        <v>6</v>
      </c>
      <c r="B20" s="18" t="s">
        <v>236</v>
      </c>
      <c r="C20" s="19" t="s">
        <v>242</v>
      </c>
      <c r="D20" s="18" t="s">
        <v>5</v>
      </c>
      <c r="E20" s="19">
        <v>150</v>
      </c>
      <c r="F20" s="20">
        <v>0</v>
      </c>
      <c r="G20" s="20">
        <f>E20*F20</f>
        <v>0</v>
      </c>
    </row>
    <row r="21" spans="1:7" ht="15" customHeight="1">
      <c r="A21" s="18" t="s">
        <v>243</v>
      </c>
      <c r="B21" s="21"/>
      <c r="C21" s="22"/>
      <c r="D21" s="21"/>
      <c r="E21" s="22"/>
      <c r="F21" s="23"/>
      <c r="G21" s="23"/>
    </row>
    <row r="22" spans="1:7" ht="26.25" customHeight="1">
      <c r="A22" s="34" t="s">
        <v>345</v>
      </c>
      <c r="B22" s="34"/>
      <c r="C22" s="34"/>
      <c r="D22" s="34"/>
      <c r="E22" s="34"/>
      <c r="F22" s="34"/>
      <c r="G22" s="25">
        <f>SUM(G6+G10+G13+G15+G17+G20)</f>
        <v>0</v>
      </c>
    </row>
  </sheetData>
  <mergeCells count="9">
    <mergeCell ref="A1:G1"/>
    <mergeCell ref="A3:G3"/>
    <mergeCell ref="C4:G4"/>
    <mergeCell ref="C5:G5"/>
    <mergeCell ref="C8:G8"/>
    <mergeCell ref="C9:G9"/>
    <mergeCell ref="C12:G12"/>
    <mergeCell ref="C19:G19"/>
    <mergeCell ref="A22:F22"/>
  </mergeCells>
  <pageMargins left="0.7" right="0.7" top="0.75" bottom="0.75" header="0.3" footer="0.3"/>
  <pageSetup paperSize="9" scale="86" orientation="portrait" r:id="rId1"/>
  <rowBreaks count="3" manualBreakCount="3">
    <brk id="38" max="6" man="1"/>
    <brk id="86" max="6" man="1"/>
    <brk id="12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00" zoomScaleSheetLayoutView="100" workbookViewId="0">
      <selection sqref="A1:G1"/>
    </sheetView>
  </sheetViews>
  <sheetFormatPr defaultRowHeight="11.25"/>
  <cols>
    <col min="1" max="1" width="6.375" style="1" customWidth="1"/>
    <col min="2" max="2" width="9.875" style="1" customWidth="1"/>
    <col min="3" max="3" width="41.125" style="2" customWidth="1"/>
    <col min="4" max="4" width="7.125" style="1" customWidth="1"/>
    <col min="5" max="5" width="9.25" style="2" customWidth="1"/>
    <col min="6" max="7" width="9.5" style="15" customWidth="1"/>
    <col min="8" max="8" width="10.875" style="2" customWidth="1"/>
    <col min="9" max="9" width="9.75" style="2" customWidth="1"/>
    <col min="10" max="16384" width="9" style="2"/>
  </cols>
  <sheetData>
    <row r="1" spans="1:7" ht="26.25" customHeight="1">
      <c r="A1" s="36" t="s">
        <v>244</v>
      </c>
      <c r="B1" s="36"/>
      <c r="C1" s="36"/>
      <c r="D1" s="36"/>
      <c r="E1" s="36"/>
      <c r="F1" s="36"/>
      <c r="G1" s="36"/>
    </row>
    <row r="2" spans="1:7" ht="24" customHeight="1">
      <c r="A2" s="16" t="s">
        <v>0</v>
      </c>
      <c r="B2" s="16" t="s">
        <v>7</v>
      </c>
      <c r="C2" s="16" t="s">
        <v>76</v>
      </c>
      <c r="D2" s="16" t="s">
        <v>77</v>
      </c>
      <c r="E2" s="16" t="s">
        <v>283</v>
      </c>
      <c r="F2" s="17" t="s">
        <v>284</v>
      </c>
      <c r="G2" s="17" t="s">
        <v>285</v>
      </c>
    </row>
    <row r="3" spans="1:7" ht="18.75" customHeight="1">
      <c r="A3" s="37" t="s">
        <v>45</v>
      </c>
      <c r="B3" s="37"/>
      <c r="C3" s="37"/>
      <c r="D3" s="37"/>
      <c r="E3" s="37"/>
      <c r="F3" s="37"/>
      <c r="G3" s="37"/>
    </row>
    <row r="4" spans="1:7" ht="15" customHeight="1">
      <c r="A4" s="16">
        <v>1</v>
      </c>
      <c r="B4" s="16" t="s">
        <v>46</v>
      </c>
      <c r="C4" s="34" t="s">
        <v>245</v>
      </c>
      <c r="D4" s="34"/>
      <c r="E4" s="34"/>
      <c r="F4" s="34"/>
      <c r="G4" s="34"/>
    </row>
    <row r="5" spans="1:7" ht="15" customHeight="1">
      <c r="A5" s="16" t="s">
        <v>95</v>
      </c>
      <c r="B5" s="16" t="s">
        <v>46</v>
      </c>
      <c r="C5" s="34" t="s">
        <v>246</v>
      </c>
      <c r="D5" s="34"/>
      <c r="E5" s="34"/>
      <c r="F5" s="34"/>
      <c r="G5" s="34"/>
    </row>
    <row r="6" spans="1:7" ht="15" customHeight="1">
      <c r="A6" s="18">
        <v>1</v>
      </c>
      <c r="B6" s="18" t="s">
        <v>247</v>
      </c>
      <c r="C6" s="19" t="s">
        <v>248</v>
      </c>
      <c r="D6" s="18" t="s">
        <v>2</v>
      </c>
      <c r="E6" s="19">
        <v>268</v>
      </c>
      <c r="F6" s="20">
        <v>0</v>
      </c>
      <c r="G6" s="20">
        <f>E6*F6</f>
        <v>0</v>
      </c>
    </row>
    <row r="7" spans="1:7" ht="15" customHeight="1">
      <c r="A7" s="18" t="s">
        <v>96</v>
      </c>
      <c r="B7" s="21"/>
      <c r="C7" s="22"/>
      <c r="D7" s="21"/>
      <c r="E7" s="22"/>
      <c r="F7" s="23"/>
      <c r="G7" s="23"/>
    </row>
    <row r="8" spans="1:7" ht="19.5" customHeight="1">
      <c r="A8" s="18">
        <v>2</v>
      </c>
      <c r="B8" s="18" t="s">
        <v>247</v>
      </c>
      <c r="C8" s="19" t="s">
        <v>249</v>
      </c>
      <c r="D8" s="18" t="s">
        <v>2</v>
      </c>
      <c r="E8" s="19">
        <v>397</v>
      </c>
      <c r="F8" s="20">
        <v>0</v>
      </c>
      <c r="G8" s="20">
        <f>E8*F8</f>
        <v>0</v>
      </c>
    </row>
    <row r="9" spans="1:7" ht="15" customHeight="1">
      <c r="A9" s="18" t="s">
        <v>96</v>
      </c>
      <c r="B9" s="21"/>
      <c r="C9" s="19" t="s">
        <v>134</v>
      </c>
      <c r="D9" s="21"/>
      <c r="E9" s="22"/>
      <c r="F9" s="23"/>
      <c r="G9" s="23"/>
    </row>
    <row r="10" spans="1:7" ht="27.75" customHeight="1">
      <c r="A10" s="18">
        <v>3</v>
      </c>
      <c r="B10" s="18" t="s">
        <v>247</v>
      </c>
      <c r="C10" s="19" t="s">
        <v>250</v>
      </c>
      <c r="D10" s="18" t="s">
        <v>5</v>
      </c>
      <c r="E10" s="19">
        <v>21</v>
      </c>
      <c r="F10" s="20">
        <v>0</v>
      </c>
      <c r="G10" s="20">
        <f>E10*F10</f>
        <v>0</v>
      </c>
    </row>
    <row r="11" spans="1:7" ht="15" customHeight="1">
      <c r="A11" s="18" t="s">
        <v>96</v>
      </c>
      <c r="B11" s="21"/>
      <c r="C11" s="22"/>
      <c r="D11" s="21"/>
      <c r="E11" s="22"/>
      <c r="F11" s="23"/>
      <c r="G11" s="23"/>
    </row>
    <row r="12" spans="1:7" ht="15" customHeight="1">
      <c r="A12" s="18">
        <v>4</v>
      </c>
      <c r="B12" s="18" t="s">
        <v>247</v>
      </c>
      <c r="C12" s="19" t="s">
        <v>251</v>
      </c>
      <c r="D12" s="18" t="s">
        <v>2</v>
      </c>
      <c r="E12" s="19">
        <v>397</v>
      </c>
      <c r="F12" s="20">
        <v>0</v>
      </c>
      <c r="G12" s="20">
        <f>E12*F12</f>
        <v>0</v>
      </c>
    </row>
    <row r="13" spans="1:7" ht="15" customHeight="1">
      <c r="A13" s="18" t="s">
        <v>96</v>
      </c>
      <c r="B13" s="21"/>
      <c r="C13" s="26" t="s">
        <v>252</v>
      </c>
      <c r="D13" s="21"/>
      <c r="E13" s="22"/>
      <c r="F13" s="23"/>
      <c r="G13" s="23"/>
    </row>
    <row r="14" spans="1:7" ht="15" customHeight="1">
      <c r="A14" s="21"/>
      <c r="B14" s="21"/>
      <c r="C14" s="26" t="s">
        <v>253</v>
      </c>
      <c r="D14" s="21"/>
      <c r="E14" s="22"/>
      <c r="F14" s="23"/>
      <c r="G14" s="23"/>
    </row>
    <row r="15" spans="1:7" ht="15" customHeight="1">
      <c r="A15" s="21"/>
      <c r="B15" s="21"/>
      <c r="C15" s="26" t="s">
        <v>254</v>
      </c>
      <c r="D15" s="21"/>
      <c r="E15" s="22"/>
      <c r="F15" s="23"/>
      <c r="G15" s="23"/>
    </row>
    <row r="16" spans="1:7" ht="15" customHeight="1">
      <c r="A16" s="16">
        <v>2</v>
      </c>
      <c r="B16" s="16" t="s">
        <v>46</v>
      </c>
      <c r="C16" s="34" t="s">
        <v>255</v>
      </c>
      <c r="D16" s="34"/>
      <c r="E16" s="34"/>
      <c r="F16" s="34"/>
      <c r="G16" s="34"/>
    </row>
    <row r="17" spans="1:9" ht="25.5" customHeight="1">
      <c r="A17" s="18">
        <v>5</v>
      </c>
      <c r="B17" s="18" t="s">
        <v>256</v>
      </c>
      <c r="C17" s="19" t="s">
        <v>257</v>
      </c>
      <c r="D17" s="18" t="s">
        <v>33</v>
      </c>
      <c r="E17" s="19">
        <v>7</v>
      </c>
      <c r="F17" s="20">
        <v>0</v>
      </c>
      <c r="G17" s="20">
        <f>E17*F17</f>
        <v>0</v>
      </c>
    </row>
    <row r="18" spans="1:9" ht="16.5" customHeight="1">
      <c r="A18" s="18" t="s">
        <v>103</v>
      </c>
      <c r="B18" s="21"/>
      <c r="C18" s="19" t="s">
        <v>134</v>
      </c>
      <c r="D18" s="21"/>
      <c r="E18" s="22"/>
      <c r="F18" s="23"/>
      <c r="G18" s="23"/>
    </row>
    <row r="19" spans="1:9" ht="25.5" customHeight="1">
      <c r="A19" s="18">
        <v>6</v>
      </c>
      <c r="B19" s="18" t="s">
        <v>256</v>
      </c>
      <c r="C19" s="19" t="s">
        <v>258</v>
      </c>
      <c r="D19" s="18" t="s">
        <v>33</v>
      </c>
      <c r="E19" s="19">
        <v>5</v>
      </c>
      <c r="F19" s="20">
        <v>0</v>
      </c>
      <c r="G19" s="20">
        <f>E19*F19</f>
        <v>0</v>
      </c>
    </row>
    <row r="20" spans="1:9" ht="15" customHeight="1">
      <c r="A20" s="18" t="s">
        <v>103</v>
      </c>
      <c r="B20" s="21"/>
      <c r="C20" s="19" t="s">
        <v>134</v>
      </c>
      <c r="D20" s="21"/>
      <c r="E20" s="22"/>
      <c r="F20" s="23"/>
      <c r="G20" s="23"/>
    </row>
    <row r="21" spans="1:9" ht="15" customHeight="1">
      <c r="A21" s="18">
        <v>7</v>
      </c>
      <c r="B21" s="18" t="s">
        <v>259</v>
      </c>
      <c r="C21" s="19" t="s">
        <v>260</v>
      </c>
      <c r="D21" s="18" t="s">
        <v>33</v>
      </c>
      <c r="E21" s="19">
        <v>6</v>
      </c>
      <c r="F21" s="20">
        <v>0</v>
      </c>
      <c r="G21" s="20">
        <f>E21*F21</f>
        <v>0</v>
      </c>
      <c r="H21" s="3"/>
      <c r="I21" s="4"/>
    </row>
    <row r="22" spans="1:9" ht="15" customHeight="1">
      <c r="A22" s="18" t="s">
        <v>103</v>
      </c>
      <c r="B22" s="21"/>
      <c r="C22" s="22"/>
      <c r="D22" s="21"/>
      <c r="E22" s="22"/>
      <c r="F22" s="23"/>
      <c r="G22" s="23"/>
    </row>
    <row r="23" spans="1:9" ht="22.5" customHeight="1">
      <c r="A23" s="18">
        <v>8</v>
      </c>
      <c r="B23" s="18" t="s">
        <v>259</v>
      </c>
      <c r="C23" s="19" t="s">
        <v>261</v>
      </c>
      <c r="D23" s="18" t="s">
        <v>5</v>
      </c>
      <c r="E23" s="19">
        <v>6</v>
      </c>
      <c r="F23" s="20">
        <v>0</v>
      </c>
      <c r="G23" s="20">
        <f>E23*F23</f>
        <v>0</v>
      </c>
    </row>
    <row r="24" spans="1:9" ht="16.5" customHeight="1">
      <c r="A24" s="18"/>
      <c r="B24" s="21"/>
      <c r="C24" s="19"/>
      <c r="D24" s="21"/>
      <c r="E24" s="22"/>
      <c r="F24" s="23"/>
      <c r="G24" s="23"/>
    </row>
    <row r="25" spans="1:9" ht="26.25" customHeight="1">
      <c r="A25" s="34" t="s">
        <v>345</v>
      </c>
      <c r="B25" s="34"/>
      <c r="C25" s="34"/>
      <c r="D25" s="34"/>
      <c r="E25" s="34"/>
      <c r="F25" s="34"/>
      <c r="G25" s="25">
        <f>SUM(G6:G24)</f>
        <v>0</v>
      </c>
    </row>
  </sheetData>
  <mergeCells count="6">
    <mergeCell ref="A25:F25"/>
    <mergeCell ref="C16:G16"/>
    <mergeCell ref="A1:G1"/>
    <mergeCell ref="A3:G3"/>
    <mergeCell ref="C4:G4"/>
    <mergeCell ref="C5:G5"/>
  </mergeCells>
  <pageMargins left="0.7" right="0.7" top="0.75" bottom="0.75" header="0.3" footer="0.3"/>
  <pageSetup paperSize="9" scale="86" orientation="portrait" r:id="rId1"/>
  <rowBreaks count="3" manualBreakCount="3">
    <brk id="34" max="6" man="1"/>
    <brk id="82" max="6" man="1"/>
    <brk id="12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zoomScaleNormal="100" zoomScaleSheetLayoutView="100" workbookViewId="0">
      <selection sqref="A1:D1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37.375" style="2" customWidth="1"/>
    <col min="4" max="4" width="12.375" style="2" customWidth="1"/>
    <col min="5" max="5" width="11.375" style="2" customWidth="1"/>
    <col min="6" max="6" width="10.875" style="6" customWidth="1"/>
    <col min="7" max="7" width="9.75" style="2" bestFit="1" customWidth="1"/>
    <col min="8" max="16384" width="8.75" style="2"/>
  </cols>
  <sheetData>
    <row r="1" spans="1:6" ht="26.25" customHeight="1">
      <c r="A1" s="37" t="s">
        <v>367</v>
      </c>
      <c r="B1" s="37"/>
      <c r="C1" s="37"/>
      <c r="D1" s="37"/>
      <c r="F1" s="2"/>
    </row>
    <row r="2" spans="1:6" ht="26.25" customHeight="1">
      <c r="A2" s="37" t="s">
        <v>354</v>
      </c>
      <c r="B2" s="37"/>
      <c r="C2" s="37"/>
      <c r="D2" s="37"/>
      <c r="F2" s="2"/>
    </row>
    <row r="3" spans="1:6" ht="26.25" customHeight="1">
      <c r="A3" s="16" t="s">
        <v>0</v>
      </c>
      <c r="B3" s="16" t="s">
        <v>355</v>
      </c>
      <c r="C3" s="16" t="s">
        <v>281</v>
      </c>
      <c r="D3" s="16" t="s">
        <v>285</v>
      </c>
      <c r="F3" s="2"/>
    </row>
    <row r="4" spans="1:6" ht="26.25" customHeight="1">
      <c r="A4" s="38" t="s">
        <v>45</v>
      </c>
      <c r="B4" s="38"/>
      <c r="C4" s="38"/>
      <c r="D4" s="38"/>
      <c r="F4" s="2"/>
    </row>
    <row r="5" spans="1:6" ht="26.25" customHeight="1">
      <c r="A5" s="24">
        <v>1</v>
      </c>
      <c r="B5" s="24" t="s">
        <v>356</v>
      </c>
      <c r="C5" s="13" t="s">
        <v>357</v>
      </c>
      <c r="D5" s="14">
        <f>'Etap I'!$G$123</f>
        <v>0</v>
      </c>
      <c r="F5" s="2"/>
    </row>
    <row r="6" spans="1:6" ht="26.25" customHeight="1">
      <c r="A6" s="24">
        <v>2</v>
      </c>
      <c r="B6" s="24" t="s">
        <v>358</v>
      </c>
      <c r="C6" s="13" t="s">
        <v>359</v>
      </c>
      <c r="D6" s="14">
        <f>'Etap II'!$G$170</f>
        <v>0</v>
      </c>
      <c r="F6" s="2"/>
    </row>
    <row r="7" spans="1:6" ht="26.25" customHeight="1">
      <c r="A7" s="24">
        <v>3</v>
      </c>
      <c r="B7" s="24" t="s">
        <v>360</v>
      </c>
      <c r="C7" s="13" t="s">
        <v>279</v>
      </c>
      <c r="D7" s="14">
        <f>'Etap III'!$H$122</f>
        <v>0</v>
      </c>
      <c r="F7" s="2"/>
    </row>
    <row r="8" spans="1:6" ht="26.25" customHeight="1">
      <c r="A8" s="24">
        <v>4</v>
      </c>
      <c r="B8" s="24" t="s">
        <v>361</v>
      </c>
      <c r="C8" s="13" t="s">
        <v>362</v>
      </c>
      <c r="D8" s="14">
        <f>'Etap IV'!$G$151</f>
        <v>0</v>
      </c>
      <c r="F8" s="2"/>
    </row>
    <row r="9" spans="1:6" ht="26.25" customHeight="1">
      <c r="A9" s="24">
        <v>5</v>
      </c>
      <c r="B9" s="24" t="s">
        <v>363</v>
      </c>
      <c r="C9" s="13" t="s">
        <v>347</v>
      </c>
      <c r="D9" s="14">
        <f>'Etap V'!$H$20</f>
        <v>0</v>
      </c>
      <c r="F9" s="2"/>
    </row>
    <row r="10" spans="1:6" ht="26.25" customHeight="1">
      <c r="A10" s="24">
        <v>6</v>
      </c>
      <c r="B10" s="24" t="s">
        <v>364</v>
      </c>
      <c r="C10" s="13" t="s">
        <v>353</v>
      </c>
      <c r="D10" s="14">
        <f>'Etap VI'!$G$22</f>
        <v>0</v>
      </c>
      <c r="F10" s="2"/>
    </row>
    <row r="11" spans="1:6" ht="26.25" customHeight="1">
      <c r="A11" s="24">
        <v>7</v>
      </c>
      <c r="B11" s="24" t="s">
        <v>365</v>
      </c>
      <c r="C11" s="13" t="s">
        <v>366</v>
      </c>
      <c r="D11" s="14">
        <f>'Etap VII'!$G$25</f>
        <v>0</v>
      </c>
      <c r="F11" s="2"/>
    </row>
    <row r="12" spans="1:6" ht="26.25" customHeight="1">
      <c r="A12" s="38" t="s">
        <v>345</v>
      </c>
      <c r="B12" s="38"/>
      <c r="C12" s="38"/>
      <c r="D12" s="33">
        <f>SUM(D5:D11)</f>
        <v>0</v>
      </c>
      <c r="F12" s="2"/>
    </row>
  </sheetData>
  <mergeCells count="4">
    <mergeCell ref="A1:D1"/>
    <mergeCell ref="A2:D2"/>
    <mergeCell ref="A4:D4"/>
    <mergeCell ref="A12:C12"/>
  </mergeCells>
  <pageMargins left="0.7" right="0.7" top="0.75" bottom="0.75" header="0.3" footer="0.3"/>
  <pageSetup paperSize="9" scale="86" orientation="portrait" r:id="rId1"/>
  <rowBreaks count="3" manualBreakCount="3">
    <brk id="48" max="3" man="1"/>
    <brk id="96" max="3" man="1"/>
    <brk id="1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Etap I</vt:lpstr>
      <vt:lpstr>Etap II</vt:lpstr>
      <vt:lpstr>Etap III</vt:lpstr>
      <vt:lpstr>Etap IV</vt:lpstr>
      <vt:lpstr>Etap V</vt:lpstr>
      <vt:lpstr>Etap VI</vt:lpstr>
      <vt:lpstr>Etap VII</vt:lpstr>
      <vt:lpstr>CAŁOŚĆ</vt:lpstr>
      <vt:lpstr>CAŁOŚĆ!Obszar_wydruku</vt:lpstr>
      <vt:lpstr>'Etap I'!Obszar_wydruku</vt:lpstr>
      <vt:lpstr>'Etap II'!Obszar_wydruku</vt:lpstr>
      <vt:lpstr>'Etap III'!Obszar_wydruku</vt:lpstr>
      <vt:lpstr>'Etap IV'!Obszar_wydruku</vt:lpstr>
      <vt:lpstr>'Etap V'!Obszar_wydruku</vt:lpstr>
      <vt:lpstr>'Etap VI'!Obszar_wydruku</vt:lpstr>
      <vt:lpstr>'Etap VII'!Obszar_wydruku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Agnieszka Jasek</cp:lastModifiedBy>
  <cp:lastPrinted>2017-09-07T10:58:55Z</cp:lastPrinted>
  <dcterms:created xsi:type="dcterms:W3CDTF">2013-10-30T21:06:08Z</dcterms:created>
  <dcterms:modified xsi:type="dcterms:W3CDTF">2017-09-08T11:31:31Z</dcterms:modified>
</cp:coreProperties>
</file>