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ZDM\ROB_BUD_2017_PRZEJSCIE_MATYI\19-07-2017 WSZCZECIE\SIWZ_IDW_IPU\"/>
    </mc:Choice>
  </mc:AlternateContent>
  <bookViews>
    <workbookView xWindow="0" yWindow="0" windowWidth="23040" windowHeight="9090"/>
  </bookViews>
  <sheets>
    <sheet name="Harmonogram" sheetId="1" r:id="rId1"/>
    <sheet name="Terminy" sheetId="2" r:id="rId2"/>
    <sheet name="Kary" sheetId="3" r:id="rId3"/>
  </sheets>
  <definedNames>
    <definedName name="_xlnm.Print_Area" localSheetId="0">Harmonogram!$A$1:$Y$15</definedName>
  </definedNames>
  <calcPr calcId="152511"/>
</workbook>
</file>

<file path=xl/calcChain.xml><?xml version="1.0" encoding="utf-8"?>
<calcChain xmlns="http://schemas.openxmlformats.org/spreadsheetml/2006/main">
  <c r="E14" i="1" l="1"/>
  <c r="G14" i="1" s="1"/>
  <c r="E11" i="1"/>
  <c r="G11" i="1" s="1"/>
  <c r="G15" i="1" l="1"/>
  <c r="O24" i="2"/>
  <c r="O25" i="2"/>
  <c r="O26" i="2"/>
  <c r="O27" i="2"/>
  <c r="O28" i="2"/>
  <c r="O29" i="2"/>
  <c r="O30" i="2"/>
  <c r="O31" i="2"/>
  <c r="M24" i="2"/>
  <c r="N24" i="2"/>
  <c r="M25" i="2"/>
  <c r="N25" i="2"/>
  <c r="M26" i="2"/>
  <c r="N26" i="2"/>
  <c r="M27" i="2"/>
  <c r="N27" i="2"/>
  <c r="M28" i="2"/>
  <c r="N28" i="2"/>
  <c r="M29" i="2"/>
  <c r="N29" i="2"/>
  <c r="M30" i="2"/>
  <c r="N30" i="2"/>
  <c r="M31" i="2"/>
  <c r="N31" i="2"/>
  <c r="H24" i="2"/>
  <c r="I24" i="2"/>
  <c r="J24" i="2"/>
  <c r="K24" i="2"/>
  <c r="L24" i="2"/>
  <c r="H25" i="2"/>
  <c r="I25" i="2"/>
  <c r="J25" i="2"/>
  <c r="K25" i="2"/>
  <c r="L25" i="2"/>
  <c r="H26" i="2"/>
  <c r="I26" i="2"/>
  <c r="J26" i="2"/>
  <c r="K26" i="2"/>
  <c r="L26" i="2"/>
  <c r="H27" i="2"/>
  <c r="I27" i="2"/>
  <c r="J27" i="2"/>
  <c r="K27" i="2"/>
  <c r="L27" i="2"/>
  <c r="H28" i="2"/>
  <c r="I28" i="2"/>
  <c r="J28" i="2"/>
  <c r="K28" i="2"/>
  <c r="L28" i="2"/>
  <c r="H29" i="2"/>
  <c r="I29" i="2"/>
  <c r="J29" i="2"/>
  <c r="K29" i="2"/>
  <c r="L29" i="2"/>
  <c r="H30" i="2"/>
  <c r="I30" i="2"/>
  <c r="J30" i="2"/>
  <c r="K30" i="2"/>
  <c r="L30" i="2"/>
  <c r="H31" i="2"/>
  <c r="I31" i="2"/>
  <c r="J31" i="2"/>
  <c r="K31" i="2"/>
  <c r="L31" i="2"/>
  <c r="G31" i="2"/>
  <c r="G30" i="2"/>
  <c r="G29" i="2"/>
  <c r="G28" i="2"/>
  <c r="G27" i="2"/>
  <c r="G26" i="2"/>
  <c r="G25" i="2"/>
  <c r="G24" i="2"/>
  <c r="F31" i="2"/>
  <c r="F30" i="2"/>
  <c r="F29" i="2"/>
  <c r="F28" i="2"/>
  <c r="F27" i="2"/>
  <c r="F26" i="2"/>
  <c r="F25" i="2"/>
  <c r="F24" i="2"/>
  <c r="G11" i="2" l="1"/>
  <c r="E5" i="2" l="1"/>
  <c r="E4" i="2"/>
  <c r="D4" i="2"/>
  <c r="D5" i="2" s="1"/>
  <c r="D20" i="2"/>
  <c r="C25" i="2" s="1"/>
  <c r="D6" i="2" l="1"/>
  <c r="C24" i="2"/>
  <c r="D24" i="2" s="1"/>
  <c r="D25" i="2" s="1"/>
  <c r="C31" i="2"/>
  <c r="C27" i="2"/>
  <c r="C30" i="2"/>
  <c r="C26" i="2"/>
  <c r="C28" i="2"/>
  <c r="C29" i="2"/>
  <c r="D7" i="2" l="1"/>
  <c r="D8" i="2" s="1"/>
  <c r="D9" i="2" s="1"/>
  <c r="E6" i="2"/>
  <c r="D26" i="2"/>
  <c r="D27" i="2" s="1"/>
  <c r="D28" i="2" s="1"/>
  <c r="D29" i="2" s="1"/>
  <c r="D30" i="2" s="1"/>
  <c r="E7" i="2" l="1"/>
  <c r="E8" i="2"/>
  <c r="E9" i="2"/>
  <c r="D10" i="2"/>
  <c r="D31" i="2"/>
  <c r="E10" i="2" l="1"/>
  <c r="D11" i="2"/>
  <c r="E11" i="2" s="1"/>
</calcChain>
</file>

<file path=xl/sharedStrings.xml><?xml version="1.0" encoding="utf-8"?>
<sst xmlns="http://schemas.openxmlformats.org/spreadsheetml/2006/main" count="69" uniqueCount="68">
  <si>
    <t>Lp.</t>
  </si>
  <si>
    <t>ELEMENTY - ZAKRES ROBÓT</t>
  </si>
  <si>
    <t>1.</t>
  </si>
  <si>
    <t>OGÓŁEM CAŁOŚĆ</t>
  </si>
  <si>
    <t>5.</t>
  </si>
  <si>
    <t>BRUTTO</t>
  </si>
  <si>
    <t>Legenda do Harmonogramu</t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</si>
  <si>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   </t>
    </r>
    <r>
      <rPr>
        <b/>
        <i/>
        <sz val="11"/>
        <color theme="1"/>
        <rFont val="Calibri"/>
        <family val="2"/>
        <charset val="238"/>
        <scheme val="minor"/>
      </rPr>
      <t xml:space="preserve">  WARTOŚĆ ROBÓT 
NETTO</t>
    </r>
  </si>
  <si>
    <r>
      <rPr>
        <i/>
        <sz val="11"/>
        <color rgb="FF00B050"/>
        <rFont val="Calibri"/>
        <family val="2"/>
        <charset val="238"/>
        <scheme val="minor"/>
      </rPr>
      <t xml:space="preserve">DO WYPEŁNIENIA PRZEZ OFERENTA  </t>
    </r>
    <r>
      <rPr>
        <b/>
        <sz val="11"/>
        <color theme="1"/>
        <rFont val="Calibri"/>
        <family val="2"/>
        <charset val="238"/>
        <scheme val="minor"/>
      </rPr>
      <t xml:space="preserve">              WARTOŚĆ ROBÓT 
BRUTTO</t>
    </r>
  </si>
  <si>
    <t>DO WYPEŁNIENIA PRZEZ OFERENTA</t>
  </si>
  <si>
    <r>
      <rPr>
        <b/>
        <sz val="11"/>
        <color rgb="FFFF0000"/>
        <rFont val="Calibri"/>
        <family val="2"/>
        <charset val="238"/>
        <scheme val="minor"/>
      </rPr>
      <t xml:space="preserve">NIEPRZEKRACZALNY       </t>
    </r>
    <r>
      <rPr>
        <b/>
        <sz val="11"/>
        <color theme="1"/>
        <rFont val="Calibri"/>
        <family val="2"/>
        <charset val="238"/>
        <scheme val="minor"/>
      </rPr>
      <t xml:space="preserve"> OKRES REALIZACJI DANEGO ETAPU ROBÓT 
</t>
    </r>
    <r>
      <rPr>
        <b/>
        <sz val="10"/>
        <color theme="1"/>
        <rFont val="Calibri"/>
        <family val="2"/>
        <charset val="238"/>
        <scheme val="minor"/>
      </rPr>
      <t>(liczba dni kalendarzowych licząc od dnia podpisania Umowy)</t>
    </r>
  </si>
  <si>
    <r>
      <rPr>
        <b/>
        <sz val="10"/>
        <color rgb="FFFF0000"/>
        <rFont val="Calibri"/>
        <family val="2"/>
        <charset val="238"/>
        <scheme val="minor"/>
      </rPr>
      <t xml:space="preserve">NIEPRZEKRACZALNY </t>
    </r>
    <r>
      <rPr>
        <b/>
        <sz val="10"/>
        <rFont val="Calibri"/>
        <family val="2"/>
        <charset val="238"/>
        <scheme val="minor"/>
      </rPr>
      <t>WSKAŹNIK</t>
    </r>
    <r>
      <rPr>
        <b/>
        <sz val="10"/>
        <color theme="1"/>
        <rFont val="Calibri"/>
        <family val="2"/>
        <charset val="238"/>
        <scheme val="minor"/>
      </rPr>
      <t xml:space="preserve">                    % UDZIAŁU WARTOŚCI ROBÓT DANEGO ETAPU DO WARTOŚCI CAŁOŚCI PRZEDMIOTU UMOWY</t>
    </r>
  </si>
  <si>
    <t>LICZBA DNI KALENDARZOWYCH OD DNIA PODPISANIA UMOWY PRZEZNACZONYCH NA REALIZACJĘ PRZEDMIOTU UMOWY</t>
  </si>
  <si>
    <t>CAŁOŚĆ ETAPU II</t>
  </si>
  <si>
    <t>CAŁOŚĆ  ETAPU I</t>
  </si>
  <si>
    <t>1) W  kolumnie nr 3 „WARTOŚĆ ROBÓT NETTO”  Oferent  wpisuje wartość robót netto dla danej pozycji - OFERTA</t>
  </si>
  <si>
    <r>
      <t>2) W kolumnie nr 4 „WARTOŚĆ ROBÓT BRUTTO”</t>
    </r>
    <r>
      <rPr>
        <b/>
        <i/>
        <sz val="12"/>
        <color theme="1"/>
        <rFont val="Calibri"/>
        <family val="2"/>
        <charset val="238"/>
        <scheme val="minor"/>
      </rPr>
      <t xml:space="preserve"> </t>
    </r>
    <r>
      <rPr>
        <sz val="12"/>
        <color theme="1"/>
        <rFont val="Calibri"/>
        <family val="2"/>
        <charset val="238"/>
        <scheme val="minor"/>
      </rPr>
      <t>Oferent wpisuje wartość robót brutto (z podatekiem VAT 23%)  dla danej pozycji - OFERTA</t>
    </r>
  </si>
  <si>
    <t>NETTO</t>
  </si>
  <si>
    <r>
      <t xml:space="preserve">3)  </t>
    </r>
    <r>
      <rPr>
        <b/>
        <sz val="12"/>
        <color rgb="FFFF0000"/>
        <rFont val="Calibri"/>
        <family val="2"/>
        <charset val="238"/>
        <scheme val="minor"/>
      </rPr>
      <t>Uwaga</t>
    </r>
    <r>
      <rPr>
        <sz val="12"/>
        <color theme="1"/>
        <rFont val="Calibri"/>
        <family val="2"/>
        <charset val="238"/>
        <scheme val="minor"/>
      </rPr>
      <t xml:space="preserve"> - W kolumnie nr 5 </t>
    </r>
    <r>
      <rPr>
        <b/>
        <i/>
        <sz val="12"/>
        <color theme="1"/>
        <rFont val="Calibri"/>
        <family val="2"/>
        <charset val="238"/>
        <scheme val="minor"/>
      </rPr>
      <t xml:space="preserve">„ </t>
    </r>
    <r>
      <rPr>
        <b/>
        <i/>
        <sz val="12"/>
        <color rgb="FFFF0000"/>
        <rFont val="Calibri"/>
        <family val="2"/>
        <charset val="238"/>
        <scheme val="minor"/>
      </rPr>
      <t xml:space="preserve">NIEPRZEKRACZALNY </t>
    </r>
    <r>
      <rPr>
        <b/>
        <i/>
        <sz val="12"/>
        <rFont val="Calibri"/>
        <family val="2"/>
        <charset val="238"/>
        <scheme val="minor"/>
      </rPr>
      <t>WSKAŹNIK  % UDZIAŁU WARTOŚCI ROBÓT DANEGO ETAPU DO WARTOŚCI CAŁOŚCI PRZEDMIOTU UMOWY</t>
    </r>
    <r>
      <rPr>
        <b/>
        <i/>
        <sz val="12"/>
        <color theme="1"/>
        <rFont val="Calibri"/>
        <family val="2"/>
        <charset val="238"/>
        <scheme val="minor"/>
      </rPr>
      <t>”</t>
    </r>
    <r>
      <rPr>
        <sz val="12"/>
        <color theme="1"/>
        <rFont val="Calibri"/>
        <family val="2"/>
        <charset val="238"/>
        <scheme val="minor"/>
      </rPr>
      <t xml:space="preserve"> został wyznaczony przez Zamawiającego wskaźnik procentowego udziału wartości robót danego Etapu do całkowitej wartości Przedmiotu Umowy dla poszczególnych Etapów.</t>
    </r>
  </si>
  <si>
    <r>
      <t xml:space="preserve">4)  W kolumnach nr 6 i  nr 7 "LICZBA DNI KALENDARZOWYCH OD DNIA PODPISANIA UMOWY PRZEZNACZONYCH NA REALIZACJĘ PRZEDMIOTU UMOWY"  Oferent wypełnia kolumnę nr 6 wpisując odpowiednio ilość dni (kalendarzowych),  w których zakończy realizację poszczególnych Etapów.   </t>
    </r>
    <r>
      <rPr>
        <b/>
        <sz val="12"/>
        <color rgb="FFFF0000"/>
        <rFont val="Calibri"/>
        <family val="2"/>
        <charset val="238"/>
        <scheme val="minor"/>
      </rPr>
      <t/>
    </r>
  </si>
  <si>
    <r>
      <rPr>
        <i/>
        <sz val="11"/>
        <color rgb="FF00B050"/>
        <rFont val="Calibri"/>
        <family val="2"/>
        <charset val="238"/>
        <scheme val="minor"/>
      </rPr>
      <t>DO WYPEŁNIENIA PRZEZ OFERENTA</t>
    </r>
    <r>
      <rPr>
        <b/>
        <sz val="11"/>
        <color theme="1"/>
        <rFont val="Calibri"/>
        <family val="2"/>
        <charset val="238"/>
        <scheme val="minor"/>
      </rPr>
      <t xml:space="preserve">
(</t>
    </r>
    <r>
      <rPr>
        <b/>
        <sz val="10"/>
        <color theme="1"/>
        <rFont val="Calibri"/>
        <family val="2"/>
        <charset val="238"/>
        <scheme val="minor"/>
      </rPr>
      <t>liczba dni kalendarzowych licząc od dnia podpisania Umowy)</t>
    </r>
  </si>
  <si>
    <t>10.</t>
  </si>
  <si>
    <t>15.</t>
  </si>
  <si>
    <t>20.</t>
  </si>
  <si>
    <t>25.</t>
  </si>
  <si>
    <t>30.</t>
  </si>
  <si>
    <t>35.</t>
  </si>
  <si>
    <t>40.</t>
  </si>
  <si>
    <t>45.</t>
  </si>
  <si>
    <t>50.</t>
  </si>
  <si>
    <t>55.</t>
  </si>
  <si>
    <t>60.</t>
  </si>
  <si>
    <t>65.</t>
  </si>
  <si>
    <t>70.</t>
  </si>
  <si>
    <r>
      <t xml:space="preserve">ZAAWANSOWANIE REALIZACJI W DNIACH KALENDARZOWYCH LICZĄC OD DNIA PODPISANIA UMOWY
</t>
    </r>
    <r>
      <rPr>
        <b/>
        <sz val="11"/>
        <color rgb="FFC00000"/>
        <rFont val="Calibri"/>
        <family val="2"/>
        <charset val="238"/>
        <scheme val="minor"/>
      </rPr>
      <t>(należy zaznaczyc/wyróżnić np. kolorem planowany okres wykonania danego elementu, uwzględniając nieprzekraczalne terminy wykonania poszczególnych etapów wskazane przez Zamawiającego)
uwaga: 1 komórka = 5 dniom realizacji</t>
    </r>
  </si>
  <si>
    <t>Przekazanie terenu</t>
  </si>
  <si>
    <t>Wykonawca</t>
  </si>
  <si>
    <t>dodatkowe</t>
  </si>
  <si>
    <t>Konstrukcje wewnętrzne + dobudowania</t>
  </si>
  <si>
    <t>Fundamety + ściany + wybużenia</t>
  </si>
  <si>
    <t>dni</t>
  </si>
  <si>
    <t>Ocieplenia dachu/ obróbki</t>
  </si>
  <si>
    <t>narastajaco</t>
  </si>
  <si>
    <t>dla pozycji</t>
  </si>
  <si>
    <t xml:space="preserve">Instalacje </t>
  </si>
  <si>
    <t xml:space="preserve">Wewnętrzne </t>
  </si>
  <si>
    <t>Elewacje</t>
  </si>
  <si>
    <t>Infrastruktura zewnętrzna</t>
  </si>
  <si>
    <t>odbiory wraz z uzyskaniem pozolenia na uż</t>
  </si>
  <si>
    <t>60 dni</t>
  </si>
  <si>
    <t>Data wykonania</t>
  </si>
  <si>
    <t>narastajaco dni</t>
  </si>
  <si>
    <t>opis</t>
  </si>
  <si>
    <t>LP</t>
  </si>
  <si>
    <t xml:space="preserve">Przewidziane środki na realziacje </t>
  </si>
  <si>
    <t xml:space="preserve">WaRTOŚĆ wskazania do realziacji </t>
  </si>
  <si>
    <t>Srodki operacyjne</t>
  </si>
  <si>
    <t>lp</t>
  </si>
  <si>
    <t>Oststeczny ternmin uzyskania pozwolenia na użytkowanie</t>
  </si>
  <si>
    <t>% udział w dantm Etapie</t>
  </si>
  <si>
    <t>5) Harmonogram zawiera tylko opisy pozycji poglądowe. Zakres realizacji rozszerzony jest o wszystkie inne dokumentacje będące załącznikami do Umowy</t>
  </si>
  <si>
    <t xml:space="preserve">Kary </t>
  </si>
  <si>
    <r>
      <rPr>
        <b/>
        <sz val="22"/>
        <color theme="1"/>
        <rFont val="Calibri"/>
        <family val="2"/>
        <charset val="238"/>
        <scheme val="minor"/>
      </rPr>
      <t>HARMONOGRAM  FINANSOWANIA 
PRZEDMIOTU UMOWY</t>
    </r>
    <r>
      <rPr>
        <sz val="22"/>
        <color theme="1"/>
        <rFont val="Calibri"/>
        <family val="2"/>
        <charset val="238"/>
        <scheme val="minor"/>
      </rPr>
      <t xml:space="preserve">
dla  zadania inwestycyjnego pn.: Wykonanie robót budowlanych polegających na budowie przejścia dla pieszych przez jezdnię północną ulicy Matyi oraz sygnalizacji świetlnej w rejonie skrzyżowania ulic Matyi i Towarowej w Poznaniu dla inwestycji „Most Dworcowy - budowa przejścia dla pieszych i ścieżki rowerowej z remontem części dla pieszych (projektowanie + roboty budowlane)”
</t>
    </r>
    <r>
      <rPr>
        <sz val="14"/>
        <color theme="1"/>
        <rFont val="Calibri"/>
        <family val="2"/>
        <charset val="238"/>
        <scheme val="minor"/>
      </rPr>
      <t/>
    </r>
  </si>
  <si>
    <t>ETAP I Roboty budowlane</t>
  </si>
  <si>
    <t>Roboty budowlane</t>
  </si>
  <si>
    <t>Dokonanie odbioru końcowego Przedmiotu Umowy wraz z rozliczeniem Wykonawcy</t>
  </si>
  <si>
    <r>
      <t xml:space="preserve">ETAP II - </t>
    </r>
    <r>
      <rPr>
        <b/>
        <i/>
        <sz val="12"/>
        <color theme="1"/>
        <rFont val="Calibri"/>
        <family val="2"/>
        <charset val="238"/>
        <scheme val="minor"/>
      </rPr>
      <t>odbiory końcowe</t>
    </r>
  </si>
  <si>
    <t>30 dni od dnia zakończenia robót budowlanych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</si>
</sst>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164" formatCode="0.0%"/>
    <numFmt numFmtId="165" formatCode="#,##0.00\ &quot;zł&quot;"/>
    <numFmt numFmtId="166" formatCode="_-* #,##0.00\ [$zł-415]_-;\-* #,##0.00\ [$zł-415]_-;_-* &quot;-&quot;??\ [$zł-415]_-;_-@_-"/>
  </numFmts>
  <fonts count="2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22"/>
      <color theme="1"/>
      <name val="Calibri"/>
      <family val="2"/>
      <charset val="238"/>
      <scheme val="minor"/>
    </font>
    <font>
      <b/>
      <sz val="2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20"/>
      <color rgb="FFFF0000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b/>
      <i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7" fillId="0" borderId="0" xfId="0" applyFont="1" applyAlignment="1">
      <alignment horizontal="left" vertical="top" wrapText="1"/>
    </xf>
    <xf numFmtId="4" fontId="3" fillId="0" borderId="0" xfId="0" applyNumberFormat="1" applyFont="1" applyBorder="1" applyAlignment="1">
      <alignment vertical="top" wrapText="1"/>
    </xf>
    <xf numFmtId="0" fontId="1" fillId="2" borderId="6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left" vertical="top" wrapText="1"/>
    </xf>
    <xf numFmtId="0" fontId="0" fillId="0" borderId="0" xfId="0" applyBorder="1" applyAlignment="1">
      <alignment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2" fillId="3" borderId="2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wrapText="1"/>
    </xf>
    <xf numFmtId="0" fontId="2" fillId="3" borderId="11" xfId="0" applyFont="1" applyFill="1" applyBorder="1" applyAlignment="1">
      <alignment horizontal="center" vertical="center" wrapText="1"/>
    </xf>
    <xf numFmtId="165" fontId="0" fillId="0" borderId="0" xfId="0" applyNumberForma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0" fontId="7" fillId="0" borderId="0" xfId="0" applyNumberFormat="1" applyFont="1" applyAlignment="1">
      <alignment horizontal="center" vertical="center" wrapText="1"/>
    </xf>
    <xf numFmtId="0" fontId="16" fillId="0" borderId="0" xfId="0" applyFont="1" applyAlignment="1">
      <alignment vertical="center"/>
    </xf>
    <xf numFmtId="0" fontId="0" fillId="0" borderId="0" xfId="0" applyAlignment="1"/>
    <xf numFmtId="0" fontId="22" fillId="0" borderId="0" xfId="0" applyFont="1" applyAlignment="1"/>
    <xf numFmtId="4" fontId="5" fillId="2" borderId="22" xfId="0" applyNumberFormat="1" applyFont="1" applyFill="1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/>
    <xf numFmtId="0" fontId="3" fillId="4" borderId="13" xfId="0" applyFont="1" applyFill="1" applyBorder="1" applyAlignment="1">
      <alignment vertical="center" wrapText="1"/>
    </xf>
    <xf numFmtId="0" fontId="3" fillId="4" borderId="14" xfId="0" applyFont="1" applyFill="1" applyBorder="1" applyAlignment="1">
      <alignment vertical="center" wrapText="1"/>
    </xf>
    <xf numFmtId="4" fontId="0" fillId="4" borderId="17" xfId="0" applyNumberFormat="1" applyFill="1" applyBorder="1" applyAlignment="1">
      <alignment horizontal="center" vertical="center" wrapText="1"/>
    </xf>
    <xf numFmtId="0" fontId="13" fillId="4" borderId="16" xfId="0" applyNumberFormat="1" applyFont="1" applyFill="1" applyBorder="1" applyAlignment="1">
      <alignment horizontal="center" vertical="center" wrapText="1"/>
    </xf>
    <xf numFmtId="165" fontId="3" fillId="4" borderId="13" xfId="0" applyNumberFormat="1" applyFont="1" applyFill="1" applyBorder="1" applyAlignment="1">
      <alignment vertical="center" wrapText="1"/>
    </xf>
    <xf numFmtId="165" fontId="3" fillId="4" borderId="14" xfId="0" applyNumberFormat="1" applyFont="1" applyFill="1" applyBorder="1" applyAlignment="1">
      <alignment vertical="center" wrapText="1"/>
    </xf>
    <xf numFmtId="49" fontId="13" fillId="4" borderId="16" xfId="0" applyNumberFormat="1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vertical="center"/>
    </xf>
    <xf numFmtId="4" fontId="0" fillId="4" borderId="8" xfId="0" applyNumberFormat="1" applyFill="1" applyBorder="1" applyAlignment="1">
      <alignment horizontal="center" vertical="center" wrapText="1"/>
    </xf>
    <xf numFmtId="4" fontId="0" fillId="4" borderId="7" xfId="0" applyNumberFormat="1" applyFill="1" applyBorder="1" applyAlignment="1">
      <alignment horizontal="center" vertical="center" wrapText="1"/>
    </xf>
    <xf numFmtId="0" fontId="0" fillId="4" borderId="3" xfId="0" applyFill="1" applyBorder="1" applyAlignment="1">
      <alignment wrapText="1"/>
    </xf>
    <xf numFmtId="0" fontId="0" fillId="4" borderId="4" xfId="0" applyFill="1" applyBorder="1" applyAlignment="1">
      <alignment wrapText="1"/>
    </xf>
    <xf numFmtId="14" fontId="0" fillId="0" borderId="0" xfId="0" applyNumberFormat="1"/>
    <xf numFmtId="166" fontId="0" fillId="0" borderId="0" xfId="0" applyNumberFormat="1"/>
    <xf numFmtId="4" fontId="3" fillId="2" borderId="31" xfId="0" applyNumberFormat="1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14" fontId="0" fillId="0" borderId="1" xfId="0" applyNumberFormat="1" applyBorder="1"/>
    <xf numFmtId="0" fontId="0" fillId="0" borderId="0" xfId="0" applyAlignment="1">
      <alignment horizontal="right"/>
    </xf>
    <xf numFmtId="166" fontId="0" fillId="0" borderId="1" xfId="0" applyNumberFormat="1" applyBorder="1"/>
    <xf numFmtId="166" fontId="1" fillId="0" borderId="38" xfId="0" applyNumberFormat="1" applyFont="1" applyBorder="1"/>
    <xf numFmtId="44" fontId="1" fillId="0" borderId="39" xfId="2" applyFont="1" applyBorder="1"/>
    <xf numFmtId="44" fontId="0" fillId="0" borderId="39" xfId="2" applyFont="1" applyBorder="1"/>
    <xf numFmtId="166" fontId="0" fillId="0" borderId="40" xfId="0" applyNumberFormat="1" applyBorder="1"/>
    <xf numFmtId="0" fontId="0" fillId="0" borderId="25" xfId="0" applyBorder="1"/>
    <xf numFmtId="0" fontId="0" fillId="0" borderId="17" xfId="0" applyBorder="1"/>
    <xf numFmtId="0" fontId="0" fillId="0" borderId="38" xfId="0" applyBorder="1"/>
    <xf numFmtId="0" fontId="0" fillId="0" borderId="18" xfId="0" applyBorder="1"/>
    <xf numFmtId="166" fontId="0" fillId="0" borderId="39" xfId="0" applyNumberFormat="1" applyBorder="1"/>
    <xf numFmtId="0" fontId="0" fillId="0" borderId="26" xfId="0" applyBorder="1"/>
    <xf numFmtId="166" fontId="0" fillId="0" borderId="24" xfId="0" applyNumberFormat="1" applyBorder="1"/>
    <xf numFmtId="14" fontId="17" fillId="0" borderId="0" xfId="0" applyNumberFormat="1" applyFont="1"/>
    <xf numFmtId="0" fontId="0" fillId="5" borderId="1" xfId="0" applyFill="1" applyBorder="1" applyAlignment="1">
      <alignment horizontal="center"/>
    </xf>
    <xf numFmtId="9" fontId="0" fillId="5" borderId="1" xfId="1" applyFont="1" applyFill="1" applyBorder="1"/>
    <xf numFmtId="9" fontId="0" fillId="5" borderId="24" xfId="1" applyFont="1" applyFill="1" applyBorder="1"/>
    <xf numFmtId="10" fontId="0" fillId="0" borderId="0" xfId="1" applyNumberFormat="1" applyFont="1"/>
    <xf numFmtId="166" fontId="0" fillId="5" borderId="0" xfId="0" applyNumberFormat="1" applyFill="1"/>
    <xf numFmtId="4" fontId="0" fillId="0" borderId="1" xfId="0" applyNumberFormat="1" applyBorder="1" applyAlignment="1">
      <alignment horizontal="center" vertical="center" wrapText="1"/>
    </xf>
    <xf numFmtId="4" fontId="1" fillId="5" borderId="22" xfId="0" applyNumberFormat="1" applyFont="1" applyFill="1" applyBorder="1" applyAlignment="1">
      <alignment horizontal="center" wrapText="1"/>
    </xf>
    <xf numFmtId="0" fontId="27" fillId="0" borderId="0" xfId="0" applyFont="1" applyAlignment="1">
      <alignment horizontal="center" vertical="center" wrapText="1"/>
    </xf>
    <xf numFmtId="4" fontId="1" fillId="2" borderId="34" xfId="0" applyNumberFormat="1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30" xfId="0" applyFont="1" applyFill="1" applyBorder="1" applyAlignment="1">
      <alignment horizontal="center" vertical="center" wrapText="1"/>
    </xf>
    <xf numFmtId="0" fontId="2" fillId="3" borderId="29" xfId="0" applyFont="1" applyFill="1" applyBorder="1" applyAlignment="1">
      <alignment horizontal="center" vertical="center" wrapText="1"/>
    </xf>
    <xf numFmtId="4" fontId="0" fillId="4" borderId="9" xfId="0" applyNumberFormat="1" applyFill="1" applyBorder="1" applyAlignment="1">
      <alignment horizontal="center" vertical="center" wrapText="1"/>
    </xf>
    <xf numFmtId="0" fontId="0" fillId="4" borderId="2" xfId="0" applyFill="1" applyBorder="1" applyAlignment="1">
      <alignment wrapText="1"/>
    </xf>
    <xf numFmtId="0" fontId="5" fillId="2" borderId="36" xfId="0" applyFont="1" applyFill="1" applyBorder="1" applyAlignment="1">
      <alignment horizontal="center" wrapText="1"/>
    </xf>
    <xf numFmtId="0" fontId="5" fillId="2" borderId="32" xfId="0" applyFont="1" applyFill="1" applyBorder="1" applyAlignment="1">
      <alignment horizontal="center" wrapText="1"/>
    </xf>
    <xf numFmtId="0" fontId="9" fillId="0" borderId="0" xfId="0" applyFont="1" applyAlignment="1">
      <alignment horizontal="center" vertical="top" wrapText="1"/>
    </xf>
    <xf numFmtId="0" fontId="3" fillId="4" borderId="12" xfId="0" applyFont="1" applyFill="1" applyBorder="1" applyAlignment="1">
      <alignment horizontal="center" vertical="center" wrapText="1"/>
    </xf>
    <xf numFmtId="0" fontId="3" fillId="4" borderId="13" xfId="0" applyFont="1" applyFill="1" applyBorder="1" applyAlignment="1">
      <alignment horizontal="center" vertical="center" wrapText="1"/>
    </xf>
    <xf numFmtId="0" fontId="1" fillId="2" borderId="25" xfId="0" applyFont="1" applyFill="1" applyBorder="1" applyAlignment="1">
      <alignment horizontal="center" vertical="center" wrapText="1"/>
    </xf>
    <xf numFmtId="0" fontId="1" fillId="2" borderId="18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3" borderId="24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 vertical="top" wrapText="1"/>
    </xf>
    <xf numFmtId="164" fontId="14" fillId="0" borderId="5" xfId="1" applyNumberFormat="1" applyFont="1" applyBorder="1" applyAlignment="1">
      <alignment horizontal="center" vertical="center" wrapText="1"/>
    </xf>
    <xf numFmtId="164" fontId="14" fillId="0" borderId="23" xfId="1" applyNumberFormat="1" applyFont="1" applyBorder="1" applyAlignment="1">
      <alignment horizontal="center" vertical="center" wrapText="1"/>
    </xf>
    <xf numFmtId="4" fontId="1" fillId="2" borderId="30" xfId="0" applyNumberFormat="1" applyFont="1" applyFill="1" applyBorder="1" applyAlignment="1">
      <alignment horizontal="center" vertical="center" wrapText="1"/>
    </xf>
    <xf numFmtId="4" fontId="1" fillId="2" borderId="29" xfId="0" applyNumberFormat="1" applyFont="1" applyFill="1" applyBorder="1" applyAlignment="1">
      <alignment horizontal="center" vertical="center" wrapText="1"/>
    </xf>
    <xf numFmtId="4" fontId="1" fillId="2" borderId="31" xfId="0" applyNumberFormat="1" applyFont="1" applyFill="1" applyBorder="1" applyAlignment="1">
      <alignment horizontal="center" vertical="center" wrapText="1"/>
    </xf>
    <xf numFmtId="0" fontId="1" fillId="2" borderId="27" xfId="0" applyFont="1" applyFill="1" applyBorder="1" applyAlignment="1">
      <alignment horizontal="right" vertical="top" wrapText="1"/>
    </xf>
    <xf numFmtId="0" fontId="1" fillId="2" borderId="28" xfId="0" applyFont="1" applyFill="1" applyBorder="1" applyAlignment="1">
      <alignment horizontal="right" vertical="top" wrapText="1"/>
    </xf>
    <xf numFmtId="0" fontId="1" fillId="2" borderId="29" xfId="0" applyFont="1" applyFill="1" applyBorder="1" applyAlignment="1">
      <alignment horizontal="right" vertical="top" wrapText="1"/>
    </xf>
    <xf numFmtId="0" fontId="1" fillId="2" borderId="34" xfId="0" applyFont="1" applyFill="1" applyBorder="1" applyAlignment="1">
      <alignment horizontal="right" vertical="top" wrapText="1"/>
    </xf>
    <xf numFmtId="0" fontId="1" fillId="2" borderId="35" xfId="0" applyFont="1" applyFill="1" applyBorder="1" applyAlignment="1">
      <alignment horizontal="right" vertical="top" wrapText="1"/>
    </xf>
    <xf numFmtId="4" fontId="19" fillId="0" borderId="3" xfId="0" applyNumberFormat="1" applyFont="1" applyBorder="1" applyAlignment="1">
      <alignment horizontal="center" vertical="center" wrapText="1"/>
    </xf>
    <xf numFmtId="4" fontId="19" fillId="0" borderId="21" xfId="0" applyNumberFormat="1" applyFon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4" xfId="0" applyNumberFormat="1" applyBorder="1" applyAlignment="1">
      <alignment horizontal="center" vertical="center" wrapText="1"/>
    </xf>
    <xf numFmtId="4" fontId="0" fillId="0" borderId="8" xfId="0" applyNumberFormat="1" applyFont="1" applyBorder="1" applyAlignment="1">
      <alignment horizontal="center" vertical="center" wrapText="1"/>
    </xf>
    <xf numFmtId="4" fontId="0" fillId="0" borderId="9" xfId="0" applyNumberFormat="1" applyFont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33" xfId="0" applyNumberFormat="1" applyFont="1" applyFill="1" applyBorder="1" applyAlignment="1">
      <alignment horizontal="center" vertical="center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11" xfId="0" applyNumberFormat="1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4" fontId="0" fillId="0" borderId="8" xfId="0" applyNumberForma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0" fillId="4" borderId="37" xfId="0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1" fillId="2" borderId="21" xfId="0" applyFont="1" applyFill="1" applyBorder="1" applyAlignment="1">
      <alignment horizontal="left" vertical="center" wrapText="1"/>
    </xf>
    <xf numFmtId="0" fontId="1" fillId="2" borderId="19" xfId="0" applyFont="1" applyFill="1" applyBorder="1" applyAlignment="1">
      <alignment horizontal="left" vertical="center" wrapText="1"/>
    </xf>
    <xf numFmtId="0" fontId="1" fillId="2" borderId="20" xfId="0" applyFont="1" applyFill="1" applyBorder="1" applyAlignment="1">
      <alignment horizontal="left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/>
    </xf>
    <xf numFmtId="2" fontId="15" fillId="0" borderId="23" xfId="0" applyNumberFormat="1" applyFont="1" applyFill="1" applyBorder="1" applyAlignment="1">
      <alignment horizontal="center" vertical="center"/>
    </xf>
    <xf numFmtId="1" fontId="14" fillId="0" borderId="8" xfId="0" applyNumberFormat="1" applyFont="1" applyFill="1" applyBorder="1" applyAlignment="1">
      <alignment horizontal="center" vertical="center"/>
    </xf>
    <xf numFmtId="1" fontId="14" fillId="0" borderId="22" xfId="0" applyNumberFormat="1" applyFont="1" applyFill="1" applyBorder="1" applyAlignment="1">
      <alignment horizontal="center" vertical="center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left" vertical="center" wrapText="1"/>
    </xf>
    <xf numFmtId="0" fontId="18" fillId="0" borderId="3" xfId="0" applyFont="1" applyBorder="1" applyAlignment="1">
      <alignment horizontal="left" vertical="center" wrapText="1"/>
    </xf>
    <xf numFmtId="0" fontId="18" fillId="0" borderId="4" xfId="0" applyFont="1" applyBorder="1" applyAlignment="1">
      <alignment horizontal="left" vertical="center" wrapText="1"/>
    </xf>
    <xf numFmtId="0" fontId="18" fillId="0" borderId="2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right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9" xfId="0" applyBorder="1" applyAlignment="1">
      <alignment horizontal="center"/>
    </xf>
    <xf numFmtId="0" fontId="1" fillId="0" borderId="18" xfId="0" applyFont="1" applyBorder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25" xfId="0" applyFont="1" applyBorder="1" applyAlignment="1">
      <alignment horizontal="right"/>
    </xf>
    <xf numFmtId="0" fontId="1" fillId="0" borderId="17" xfId="0" applyFont="1" applyBorder="1" applyAlignment="1">
      <alignment horizontal="right"/>
    </xf>
    <xf numFmtId="0" fontId="0" fillId="0" borderId="26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8" xfId="0" applyBorder="1" applyAlignment="1">
      <alignment horizontal="right"/>
    </xf>
    <xf numFmtId="0" fontId="26" fillId="0" borderId="7" xfId="0" applyFont="1" applyBorder="1" applyAlignment="1">
      <alignment horizontal="center"/>
    </xf>
  </cellXfs>
  <cellStyles count="3">
    <cellStyle name="Normalny" xfId="0" builtinId="0"/>
    <cellStyle name="Procentowy" xfId="1" builtinId="5"/>
    <cellStyle name="Walutowy" xfId="2" builtinId="4"/>
  </cellStyles>
  <dxfs count="0"/>
  <tableStyles count="0" defaultTableStyle="TableStyleMedium2" defaultPivotStyle="PivotStyleLight16"/>
  <colors>
    <mruColors>
      <color rgb="FFABDB77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24"/>
  <sheetViews>
    <sheetView tabSelected="1" zoomScale="70" zoomScaleNormal="70" workbookViewId="0">
      <selection activeCell="Y23" sqref="A1:Y23"/>
    </sheetView>
  </sheetViews>
  <sheetFormatPr defaultRowHeight="15" x14ac:dyDescent="0.25"/>
  <cols>
    <col min="1" max="1" width="4.5703125" style="2" customWidth="1"/>
    <col min="2" max="2" width="7.7109375" style="2" customWidth="1"/>
    <col min="3" max="3" width="8.28515625" style="2" customWidth="1"/>
    <col min="4" max="4" width="60.85546875" style="2" bestFit="1" customWidth="1"/>
    <col min="5" max="5" width="11.5703125" style="3" customWidth="1"/>
    <col min="6" max="6" width="9.5703125" style="3" customWidth="1"/>
    <col min="7" max="7" width="12.7109375" style="3" customWidth="1"/>
    <col min="8" max="8" width="9.5703125" style="3" customWidth="1"/>
    <col min="9" max="9" width="17.140625" style="3" customWidth="1"/>
    <col min="10" max="10" width="22.7109375" style="3" customWidth="1"/>
    <col min="11" max="11" width="35.85546875" style="3" customWidth="1"/>
    <col min="12" max="25" width="4.7109375" style="1" customWidth="1"/>
    <col min="26" max="26" width="8.85546875" customWidth="1"/>
  </cols>
  <sheetData>
    <row r="1" spans="1:25" x14ac:dyDescent="0.25">
      <c r="A1" s="75" t="s">
        <v>62</v>
      </c>
      <c r="B1" s="75"/>
      <c r="C1" s="75"/>
      <c r="D1" s="75"/>
      <c r="E1" s="75"/>
      <c r="F1" s="75"/>
      <c r="G1" s="75"/>
      <c r="H1" s="75"/>
      <c r="I1" s="75"/>
      <c r="J1" s="75"/>
      <c r="K1" s="75"/>
    </row>
    <row r="2" spans="1:25" x14ac:dyDescent="0.25">
      <c r="A2" s="75"/>
      <c r="B2" s="75"/>
      <c r="C2" s="75"/>
      <c r="D2" s="75"/>
      <c r="E2" s="75"/>
      <c r="F2" s="75"/>
      <c r="G2" s="75"/>
      <c r="H2" s="75"/>
      <c r="I2" s="75"/>
      <c r="J2" s="75"/>
      <c r="K2" s="75"/>
    </row>
    <row r="3" spans="1:25" x14ac:dyDescent="0.25">
      <c r="A3" s="75"/>
      <c r="B3" s="75"/>
      <c r="C3" s="75"/>
      <c r="D3" s="75"/>
      <c r="E3" s="75"/>
      <c r="F3" s="75"/>
      <c r="G3" s="75"/>
      <c r="H3" s="75"/>
      <c r="I3" s="75"/>
      <c r="J3" s="75"/>
      <c r="K3" s="75"/>
    </row>
    <row r="4" spans="1:25" ht="129" customHeight="1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</row>
    <row r="5" spans="1:25" ht="15.75" thickBot="1" x14ac:dyDescent="0.3">
      <c r="L5" s="23"/>
      <c r="N5" s="22"/>
      <c r="O5" s="23" t="s">
        <v>9</v>
      </c>
      <c r="R5" s="23"/>
      <c r="U5" s="23"/>
    </row>
    <row r="6" spans="1:25" s="5" customFormat="1" ht="74.25" customHeight="1" thickBot="1" x14ac:dyDescent="0.3">
      <c r="A6" s="78" t="s">
        <v>0</v>
      </c>
      <c r="B6" s="80" t="s">
        <v>1</v>
      </c>
      <c r="C6" s="80"/>
      <c r="D6" s="80"/>
      <c r="E6" s="100" t="s">
        <v>7</v>
      </c>
      <c r="F6" s="101"/>
      <c r="G6" s="104" t="s">
        <v>8</v>
      </c>
      <c r="H6" s="105"/>
      <c r="I6" s="118" t="s">
        <v>11</v>
      </c>
      <c r="J6" s="123" t="s">
        <v>12</v>
      </c>
      <c r="K6" s="124"/>
      <c r="L6" s="115" t="s">
        <v>34</v>
      </c>
      <c r="M6" s="116"/>
      <c r="N6" s="116"/>
      <c r="O6" s="116"/>
      <c r="P6" s="116"/>
      <c r="Q6" s="116"/>
      <c r="R6" s="116"/>
      <c r="S6" s="116"/>
      <c r="T6" s="116"/>
      <c r="U6" s="116"/>
      <c r="V6" s="116"/>
      <c r="W6" s="116"/>
      <c r="X6" s="116"/>
      <c r="Y6" s="117"/>
    </row>
    <row r="7" spans="1:25" s="5" customFormat="1" ht="71.25" thickBot="1" x14ac:dyDescent="0.3">
      <c r="A7" s="79"/>
      <c r="B7" s="81"/>
      <c r="C7" s="81"/>
      <c r="D7" s="81"/>
      <c r="E7" s="102"/>
      <c r="F7" s="103"/>
      <c r="G7" s="106"/>
      <c r="H7" s="107"/>
      <c r="I7" s="119"/>
      <c r="J7" s="8" t="s">
        <v>20</v>
      </c>
      <c r="K7" s="68" t="s">
        <v>10</v>
      </c>
      <c r="L7" s="35" t="s">
        <v>4</v>
      </c>
      <c r="M7" s="35" t="s">
        <v>21</v>
      </c>
      <c r="N7" s="35" t="s">
        <v>22</v>
      </c>
      <c r="O7" s="35" t="s">
        <v>23</v>
      </c>
      <c r="P7" s="35" t="s">
        <v>24</v>
      </c>
      <c r="Q7" s="35" t="s">
        <v>25</v>
      </c>
      <c r="R7" s="35" t="s">
        <v>26</v>
      </c>
      <c r="S7" s="35" t="s">
        <v>27</v>
      </c>
      <c r="T7" s="35" t="s">
        <v>28</v>
      </c>
      <c r="U7" s="35" t="s">
        <v>29</v>
      </c>
      <c r="V7" s="35" t="s">
        <v>30</v>
      </c>
      <c r="W7" s="35" t="s">
        <v>31</v>
      </c>
      <c r="X7" s="35" t="s">
        <v>32</v>
      </c>
      <c r="Y7" s="35" t="s">
        <v>33</v>
      </c>
    </row>
    <row r="8" spans="1:25" s="4" customFormat="1" ht="12.75" thickBot="1" x14ac:dyDescent="0.3">
      <c r="A8" s="11">
        <v>1</v>
      </c>
      <c r="B8" s="82">
        <v>2</v>
      </c>
      <c r="C8" s="82"/>
      <c r="D8" s="82"/>
      <c r="E8" s="108">
        <v>3</v>
      </c>
      <c r="F8" s="109"/>
      <c r="G8" s="108">
        <v>4</v>
      </c>
      <c r="H8" s="109"/>
      <c r="I8" s="17">
        <v>5</v>
      </c>
      <c r="J8" s="12">
        <v>6</v>
      </c>
      <c r="K8" s="14">
        <v>7</v>
      </c>
      <c r="L8" s="69"/>
      <c r="M8" s="34"/>
      <c r="N8" s="34"/>
      <c r="O8" s="34"/>
      <c r="P8" s="34"/>
      <c r="Q8" s="34"/>
      <c r="R8" s="34"/>
      <c r="S8" s="34"/>
      <c r="T8" s="34"/>
      <c r="U8" s="34"/>
      <c r="V8" s="34"/>
      <c r="W8" s="34"/>
      <c r="X8" s="34"/>
      <c r="Y8" s="70"/>
    </row>
    <row r="9" spans="1:25" ht="21" x14ac:dyDescent="0.25">
      <c r="A9" s="76" t="s">
        <v>63</v>
      </c>
      <c r="B9" s="77"/>
      <c r="C9" s="77"/>
      <c r="D9" s="77"/>
      <c r="E9" s="27"/>
      <c r="F9" s="27"/>
      <c r="G9" s="27"/>
      <c r="H9" s="28"/>
      <c r="I9" s="28"/>
      <c r="J9" s="29"/>
      <c r="K9" s="30"/>
      <c r="L9" s="122"/>
      <c r="M9" s="120"/>
      <c r="N9" s="120"/>
      <c r="O9" s="120"/>
      <c r="P9" s="120"/>
      <c r="Q9" s="120"/>
      <c r="R9" s="120"/>
      <c r="S9" s="120"/>
      <c r="T9" s="120"/>
      <c r="U9" s="120"/>
      <c r="V9" s="120"/>
      <c r="W9" s="120"/>
      <c r="X9" s="120"/>
      <c r="Y9" s="121"/>
    </row>
    <row r="10" spans="1:25" ht="15.75" thickBot="1" x14ac:dyDescent="0.3">
      <c r="A10" s="9" t="s">
        <v>2</v>
      </c>
      <c r="B10" s="83" t="s">
        <v>64</v>
      </c>
      <c r="C10" s="83"/>
      <c r="D10" s="83"/>
      <c r="E10" s="110"/>
      <c r="F10" s="111"/>
      <c r="G10" s="110"/>
      <c r="H10" s="111"/>
      <c r="I10" s="84">
        <v>0.9</v>
      </c>
      <c r="J10" s="125"/>
      <c r="K10" s="127" t="s">
        <v>49</v>
      </c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</row>
    <row r="11" spans="1:25" ht="15.75" thickBot="1" x14ac:dyDescent="0.3">
      <c r="A11" s="89" t="s">
        <v>14</v>
      </c>
      <c r="B11" s="90"/>
      <c r="C11" s="90"/>
      <c r="D11" s="91"/>
      <c r="E11" s="86">
        <f>I10*$E$15</f>
        <v>0</v>
      </c>
      <c r="F11" s="87"/>
      <c r="G11" s="86">
        <f>E11*1.23</f>
        <v>0</v>
      </c>
      <c r="H11" s="88"/>
      <c r="I11" s="85"/>
      <c r="J11" s="126"/>
      <c r="K11" s="128"/>
      <c r="L11" s="36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71"/>
    </row>
    <row r="12" spans="1:25" ht="21" x14ac:dyDescent="0.25">
      <c r="A12" s="76" t="s">
        <v>66</v>
      </c>
      <c r="B12" s="77"/>
      <c r="C12" s="77"/>
      <c r="D12" s="77"/>
      <c r="E12" s="31"/>
      <c r="F12" s="31"/>
      <c r="G12" s="31"/>
      <c r="H12" s="32"/>
      <c r="I12" s="32"/>
      <c r="J12" s="29"/>
      <c r="K12" s="33"/>
      <c r="L12" s="114"/>
      <c r="M12" s="112"/>
      <c r="N12" s="112"/>
      <c r="O12" s="112"/>
      <c r="P12" s="112"/>
      <c r="Q12" s="112"/>
      <c r="R12" s="112"/>
      <c r="S12" s="112"/>
      <c r="T12" s="112"/>
      <c r="U12" s="112"/>
      <c r="V12" s="112"/>
      <c r="W12" s="112"/>
      <c r="X12" s="112"/>
      <c r="Y12" s="113"/>
    </row>
    <row r="13" spans="1:25" ht="22.15" customHeight="1" thickBot="1" x14ac:dyDescent="0.3">
      <c r="A13" s="9" t="s">
        <v>2</v>
      </c>
      <c r="B13" s="136" t="s">
        <v>65</v>
      </c>
      <c r="C13" s="136"/>
      <c r="D13" s="136"/>
      <c r="E13" s="98"/>
      <c r="F13" s="99"/>
      <c r="G13" s="98"/>
      <c r="H13" s="99"/>
      <c r="I13" s="84">
        <v>0.1</v>
      </c>
      <c r="J13" s="96"/>
      <c r="K13" s="94" t="s">
        <v>67</v>
      </c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</row>
    <row r="14" spans="1:25" ht="24.75" customHeight="1" thickBot="1" x14ac:dyDescent="0.3">
      <c r="A14" s="92" t="s">
        <v>13</v>
      </c>
      <c r="B14" s="93"/>
      <c r="C14" s="93"/>
      <c r="D14" s="93"/>
      <c r="E14" s="86">
        <f>I13*$E$15</f>
        <v>0</v>
      </c>
      <c r="F14" s="87"/>
      <c r="G14" s="86">
        <f>E14*1.23</f>
        <v>0</v>
      </c>
      <c r="H14" s="88"/>
      <c r="I14" s="85"/>
      <c r="J14" s="97"/>
      <c r="K14" s="95"/>
      <c r="L14" s="38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72"/>
    </row>
    <row r="15" spans="1:25" ht="52.5" customHeight="1" thickBot="1" x14ac:dyDescent="0.35">
      <c r="A15" s="73" t="s">
        <v>3</v>
      </c>
      <c r="B15" s="74"/>
      <c r="C15" s="74"/>
      <c r="D15" s="74"/>
      <c r="E15" s="65">
        <v>0</v>
      </c>
      <c r="F15" s="24" t="s">
        <v>17</v>
      </c>
      <c r="G15" s="67">
        <f>G11+G14</f>
        <v>0</v>
      </c>
      <c r="H15" s="42" t="s">
        <v>5</v>
      </c>
      <c r="I15" s="16"/>
      <c r="J15" s="7"/>
      <c r="L15" s="10"/>
    </row>
    <row r="16" spans="1:25" ht="15.75" x14ac:dyDescent="0.25">
      <c r="G16" s="66"/>
      <c r="K16" s="7"/>
    </row>
    <row r="18" spans="1:9" ht="21" x14ac:dyDescent="0.25">
      <c r="A18" s="21" t="s">
        <v>6</v>
      </c>
      <c r="B18" s="13"/>
      <c r="C18" s="13"/>
      <c r="D18" s="6"/>
      <c r="E18" s="19"/>
      <c r="F18" s="19"/>
      <c r="G18" s="19"/>
      <c r="H18" s="20"/>
      <c r="I18" s="20"/>
    </row>
    <row r="19" spans="1:9" ht="24" customHeight="1" x14ac:dyDescent="0.25">
      <c r="A19" s="133" t="s">
        <v>15</v>
      </c>
      <c r="B19" s="134"/>
      <c r="C19" s="134"/>
      <c r="D19" s="134"/>
      <c r="E19" s="134"/>
      <c r="F19" s="134"/>
      <c r="G19" s="134"/>
      <c r="H19" s="134"/>
      <c r="I19" s="135"/>
    </row>
    <row r="20" spans="1:9" ht="30" customHeight="1" x14ac:dyDescent="0.25">
      <c r="A20" s="133" t="s">
        <v>16</v>
      </c>
      <c r="B20" s="134"/>
      <c r="C20" s="134"/>
      <c r="D20" s="134"/>
      <c r="E20" s="134"/>
      <c r="F20" s="134"/>
      <c r="G20" s="134"/>
      <c r="H20" s="134"/>
      <c r="I20" s="135"/>
    </row>
    <row r="21" spans="1:9" ht="68.25" customHeight="1" x14ac:dyDescent="0.25">
      <c r="A21" s="132" t="s">
        <v>18</v>
      </c>
      <c r="B21" s="132"/>
      <c r="C21" s="132"/>
      <c r="D21" s="132"/>
      <c r="E21" s="132"/>
      <c r="F21" s="132"/>
      <c r="G21" s="132"/>
      <c r="H21" s="132"/>
      <c r="I21" s="132"/>
    </row>
    <row r="22" spans="1:9" ht="58.5" customHeight="1" x14ac:dyDescent="0.25">
      <c r="A22" s="132" t="s">
        <v>19</v>
      </c>
      <c r="B22" s="132"/>
      <c r="C22" s="132"/>
      <c r="D22" s="132"/>
      <c r="E22" s="132"/>
      <c r="F22" s="132"/>
      <c r="G22" s="132"/>
      <c r="H22" s="132"/>
      <c r="I22" s="132"/>
    </row>
    <row r="23" spans="1:9" ht="30" customHeight="1" x14ac:dyDescent="0.25">
      <c r="A23" s="129" t="s">
        <v>60</v>
      </c>
      <c r="B23" s="130"/>
      <c r="C23" s="130"/>
      <c r="D23" s="130"/>
      <c r="E23" s="130"/>
      <c r="F23" s="130"/>
      <c r="G23" s="130"/>
      <c r="H23" s="130"/>
      <c r="I23" s="131"/>
    </row>
    <row r="24" spans="1:9" x14ac:dyDescent="0.25">
      <c r="I24" s="18"/>
    </row>
  </sheetData>
  <mergeCells count="41">
    <mergeCell ref="B13:D13"/>
    <mergeCell ref="A12:D12"/>
    <mergeCell ref="A23:I23"/>
    <mergeCell ref="A22:I22"/>
    <mergeCell ref="A21:I21"/>
    <mergeCell ref="A19:I19"/>
    <mergeCell ref="A20:I20"/>
    <mergeCell ref="R12:Y12"/>
    <mergeCell ref="L12:Q12"/>
    <mergeCell ref="L6:Y6"/>
    <mergeCell ref="I6:I7"/>
    <mergeCell ref="R9:Y9"/>
    <mergeCell ref="L9:Q9"/>
    <mergeCell ref="J6:K6"/>
    <mergeCell ref="J10:J11"/>
    <mergeCell ref="K10:K11"/>
    <mergeCell ref="I13:I14"/>
    <mergeCell ref="G13:H13"/>
    <mergeCell ref="E13:F13"/>
    <mergeCell ref="E6:F7"/>
    <mergeCell ref="G6:H7"/>
    <mergeCell ref="E8:F8"/>
    <mergeCell ref="G8:H8"/>
    <mergeCell ref="E10:F10"/>
    <mergeCell ref="G10:H10"/>
    <mergeCell ref="A15:D15"/>
    <mergeCell ref="A1:K4"/>
    <mergeCell ref="A9:D9"/>
    <mergeCell ref="A6:A7"/>
    <mergeCell ref="B6:D7"/>
    <mergeCell ref="B8:D8"/>
    <mergeCell ref="B10:D10"/>
    <mergeCell ref="I10:I11"/>
    <mergeCell ref="E11:F11"/>
    <mergeCell ref="G11:H11"/>
    <mergeCell ref="A11:D11"/>
    <mergeCell ref="A14:D14"/>
    <mergeCell ref="K13:K14"/>
    <mergeCell ref="J13:J14"/>
    <mergeCell ref="E14:F14"/>
    <mergeCell ref="G14:H1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4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O31"/>
  <sheetViews>
    <sheetView workbookViewId="0">
      <selection activeCell="C4" sqref="C4:C6"/>
    </sheetView>
  </sheetViews>
  <sheetFormatPr defaultRowHeight="15" x14ac:dyDescent="0.25"/>
  <cols>
    <col min="1" max="1" width="2.85546875" bestFit="1" customWidth="1"/>
    <col min="2" max="2" width="22.85546875" bestFit="1" customWidth="1"/>
    <col min="3" max="3" width="14.42578125" bestFit="1" customWidth="1"/>
    <col min="4" max="4" width="14.42578125" customWidth="1"/>
    <col min="5" max="5" width="14.42578125" bestFit="1" customWidth="1"/>
    <col min="7" max="7" width="10.85546875" bestFit="1" customWidth="1"/>
    <col min="8" max="10" width="11.85546875" bestFit="1" customWidth="1"/>
    <col min="11" max="12" width="12.85546875" bestFit="1" customWidth="1"/>
    <col min="13" max="15" width="11.85546875" bestFit="1" customWidth="1"/>
  </cols>
  <sheetData>
    <row r="2" spans="1:7" x14ac:dyDescent="0.25">
      <c r="A2" s="137" t="s">
        <v>35</v>
      </c>
      <c r="B2" s="137"/>
      <c r="C2" s="137"/>
      <c r="D2" s="137"/>
      <c r="E2" s="44">
        <v>42979</v>
      </c>
    </row>
    <row r="3" spans="1:7" x14ac:dyDescent="0.25">
      <c r="A3" t="s">
        <v>53</v>
      </c>
      <c r="B3" t="s">
        <v>52</v>
      </c>
      <c r="C3" s="43" t="s">
        <v>40</v>
      </c>
      <c r="D3" s="26" t="s">
        <v>51</v>
      </c>
      <c r="E3" s="26" t="s">
        <v>50</v>
      </c>
    </row>
    <row r="4" spans="1:7" ht="30" x14ac:dyDescent="0.25">
      <c r="A4" s="26">
        <v>1</v>
      </c>
      <c r="B4" s="25" t="s">
        <v>39</v>
      </c>
      <c r="C4" s="26">
        <v>60</v>
      </c>
      <c r="D4" s="59">
        <f>C4</f>
        <v>60</v>
      </c>
      <c r="E4" s="44">
        <f>$E$2+D4</f>
        <v>43039</v>
      </c>
    </row>
    <row r="5" spans="1:7" ht="45" x14ac:dyDescent="0.25">
      <c r="A5" s="26">
        <v>2</v>
      </c>
      <c r="B5" s="25" t="s">
        <v>38</v>
      </c>
      <c r="C5" s="26">
        <v>30</v>
      </c>
      <c r="D5" s="59">
        <f>D4+C5</f>
        <v>90</v>
      </c>
      <c r="E5" s="44">
        <f>$E$2+D5</f>
        <v>43069</v>
      </c>
    </row>
    <row r="6" spans="1:7" x14ac:dyDescent="0.25">
      <c r="A6" s="26">
        <v>3</v>
      </c>
      <c r="B6" s="26" t="s">
        <v>41</v>
      </c>
      <c r="C6" s="26">
        <v>20</v>
      </c>
      <c r="D6" s="59">
        <f t="shared" ref="D6:D11" si="0">D5+C6</f>
        <v>110</v>
      </c>
      <c r="E6" s="44">
        <f>$E$2+D6</f>
        <v>43089</v>
      </c>
    </row>
    <row r="7" spans="1:7" x14ac:dyDescent="0.25">
      <c r="A7" s="26">
        <v>4</v>
      </c>
      <c r="B7" s="26" t="s">
        <v>44</v>
      </c>
      <c r="C7" s="26">
        <v>90</v>
      </c>
      <c r="D7" s="59">
        <f t="shared" si="0"/>
        <v>200</v>
      </c>
      <c r="E7" s="44">
        <f t="shared" ref="E7" si="1">$E$2+D7</f>
        <v>43179</v>
      </c>
    </row>
    <row r="8" spans="1:7" x14ac:dyDescent="0.25">
      <c r="A8" s="26">
        <v>5</v>
      </c>
      <c r="B8" s="26" t="s">
        <v>45</v>
      </c>
      <c r="C8" s="26">
        <v>20</v>
      </c>
      <c r="D8" s="59">
        <f t="shared" si="0"/>
        <v>220</v>
      </c>
      <c r="E8" s="44">
        <f>$E$2+D8</f>
        <v>43199</v>
      </c>
    </row>
    <row r="9" spans="1:7" x14ac:dyDescent="0.25">
      <c r="A9" s="26">
        <v>6</v>
      </c>
      <c r="B9" s="26" t="s">
        <v>46</v>
      </c>
      <c r="C9" s="26">
        <v>60</v>
      </c>
      <c r="D9" s="59">
        <f t="shared" si="0"/>
        <v>280</v>
      </c>
      <c r="E9" s="44">
        <f>$E$2+D9</f>
        <v>43259</v>
      </c>
    </row>
    <row r="10" spans="1:7" x14ac:dyDescent="0.25">
      <c r="A10" s="26">
        <v>7</v>
      </c>
      <c r="B10" s="26" t="s">
        <v>47</v>
      </c>
      <c r="C10" s="26">
        <v>45</v>
      </c>
      <c r="D10" s="59">
        <f t="shared" si="0"/>
        <v>325</v>
      </c>
      <c r="E10" s="44">
        <f>$E$2+D10</f>
        <v>43304</v>
      </c>
    </row>
    <row r="11" spans="1:7" ht="45" x14ac:dyDescent="0.25">
      <c r="A11" s="26">
        <v>9</v>
      </c>
      <c r="B11" s="25" t="s">
        <v>48</v>
      </c>
      <c r="C11" s="26">
        <v>22</v>
      </c>
      <c r="D11" s="59">
        <f t="shared" si="0"/>
        <v>347</v>
      </c>
      <c r="E11" s="44">
        <f>$E$2+D11</f>
        <v>43326</v>
      </c>
      <c r="G11">
        <f>E12-E11</f>
        <v>0</v>
      </c>
    </row>
    <row r="12" spans="1:7" x14ac:dyDescent="0.25">
      <c r="A12" s="148" t="s">
        <v>58</v>
      </c>
      <c r="B12" s="148"/>
      <c r="C12" s="148"/>
      <c r="D12" s="148"/>
      <c r="E12" s="58">
        <v>43326</v>
      </c>
      <c r="G12" s="40"/>
    </row>
    <row r="15" spans="1:7" ht="15.75" thickBot="1" x14ac:dyDescent="0.3"/>
    <row r="16" spans="1:7" x14ac:dyDescent="0.25">
      <c r="A16" s="143" t="s">
        <v>55</v>
      </c>
      <c r="B16" s="144"/>
      <c r="C16" s="144"/>
      <c r="D16" s="47">
        <v>9850000</v>
      </c>
    </row>
    <row r="17" spans="1:15" x14ac:dyDescent="0.25">
      <c r="A17" s="141" t="s">
        <v>56</v>
      </c>
      <c r="B17" s="142"/>
      <c r="C17" s="142"/>
      <c r="D17" s="48">
        <v>795000</v>
      </c>
    </row>
    <row r="18" spans="1:15" x14ac:dyDescent="0.25">
      <c r="A18" s="138" t="s">
        <v>36</v>
      </c>
      <c r="B18" s="139"/>
      <c r="C18" s="139"/>
      <c r="D18" s="140"/>
    </row>
    <row r="19" spans="1:15" x14ac:dyDescent="0.25">
      <c r="A19" s="147" t="s">
        <v>37</v>
      </c>
      <c r="B19" s="137"/>
      <c r="C19" s="137"/>
      <c r="D19" s="49">
        <v>985000</v>
      </c>
    </row>
    <row r="20" spans="1:15" ht="15.75" thickBot="1" x14ac:dyDescent="0.3">
      <c r="A20" s="145" t="s">
        <v>54</v>
      </c>
      <c r="B20" s="146"/>
      <c r="C20" s="146"/>
      <c r="D20" s="50">
        <f>D16-D17-D19</f>
        <v>8070000</v>
      </c>
    </row>
    <row r="21" spans="1:15" x14ac:dyDescent="0.25">
      <c r="A21" s="45"/>
      <c r="B21" s="45"/>
      <c r="C21" s="45"/>
      <c r="D21" s="41"/>
    </row>
    <row r="22" spans="1:15" ht="15.75" thickBot="1" x14ac:dyDescent="0.3">
      <c r="A22" s="45"/>
      <c r="B22" s="45"/>
      <c r="C22" s="45"/>
      <c r="D22" s="41"/>
      <c r="F22" t="s">
        <v>61</v>
      </c>
    </row>
    <row r="23" spans="1:15" x14ac:dyDescent="0.25">
      <c r="A23" s="51" t="s">
        <v>57</v>
      </c>
      <c r="B23" s="52" t="s">
        <v>59</v>
      </c>
      <c r="C23" s="52" t="s">
        <v>43</v>
      </c>
      <c r="D23" s="53" t="s">
        <v>42</v>
      </c>
      <c r="F23" s="62">
        <v>0</v>
      </c>
      <c r="G23" s="62">
        <v>1E-3</v>
      </c>
      <c r="H23" s="62">
        <v>2E-3</v>
      </c>
      <c r="I23" s="62">
        <v>5.0000000000000001E-3</v>
      </c>
      <c r="J23" s="62">
        <v>6.0000000000000001E-3</v>
      </c>
      <c r="K23" s="62">
        <v>7.0000000000000001E-3</v>
      </c>
      <c r="L23" s="62">
        <v>8.0000000000000002E-3</v>
      </c>
      <c r="M23" s="62">
        <v>8.9999999999999993E-3</v>
      </c>
      <c r="N23" s="62">
        <v>0.01</v>
      </c>
      <c r="O23" s="62">
        <v>1.4999999999999999E-2</v>
      </c>
    </row>
    <row r="24" spans="1:15" x14ac:dyDescent="0.25">
      <c r="A24" s="54">
        <v>1</v>
      </c>
      <c r="B24" s="60">
        <v>0.09</v>
      </c>
      <c r="C24" s="46">
        <f t="shared" ref="C24:C31" si="2">$D$20*B24</f>
        <v>726300</v>
      </c>
      <c r="D24" s="55">
        <f>C24</f>
        <v>726300</v>
      </c>
      <c r="F24" s="41">
        <f>$D$24*F23</f>
        <v>0</v>
      </c>
      <c r="G24" s="41">
        <f>$C$24*G23</f>
        <v>726.30000000000007</v>
      </c>
      <c r="H24" s="41">
        <f t="shared" ref="H24:L24" si="3">$C$24*H23</f>
        <v>1452.6000000000001</v>
      </c>
      <c r="I24" s="41">
        <f t="shared" si="3"/>
        <v>3631.5</v>
      </c>
      <c r="J24" s="41">
        <f t="shared" si="3"/>
        <v>4357.8</v>
      </c>
      <c r="K24" s="63">
        <f t="shared" si="3"/>
        <v>5084.1000000000004</v>
      </c>
      <c r="L24" s="41">
        <f t="shared" si="3"/>
        <v>5810.4000000000005</v>
      </c>
      <c r="M24" s="41">
        <f t="shared" ref="M24" si="4">$C$24*M23</f>
        <v>6536.7</v>
      </c>
      <c r="N24" s="41">
        <f t="shared" ref="N24:O24" si="5">$C$24*N23</f>
        <v>7263</v>
      </c>
      <c r="O24" s="41">
        <f t="shared" si="5"/>
        <v>10894.5</v>
      </c>
    </row>
    <row r="25" spans="1:15" x14ac:dyDescent="0.25">
      <c r="A25" s="54">
        <v>2</v>
      </c>
      <c r="B25" s="60">
        <v>0.1</v>
      </c>
      <c r="C25" s="46">
        <f t="shared" si="2"/>
        <v>807000</v>
      </c>
      <c r="D25" s="55">
        <f>D24+C25</f>
        <v>1533300</v>
      </c>
      <c r="F25" s="41">
        <f>$D$25*F23</f>
        <v>0</v>
      </c>
      <c r="G25" s="41">
        <f>$C$25*G23</f>
        <v>807</v>
      </c>
      <c r="H25" s="41">
        <f t="shared" ref="H25:L25" si="6">$C$25*H23</f>
        <v>1614</v>
      </c>
      <c r="I25" s="41">
        <f t="shared" si="6"/>
        <v>4035</v>
      </c>
      <c r="J25" s="63">
        <f t="shared" si="6"/>
        <v>4842</v>
      </c>
      <c r="K25" s="41">
        <f t="shared" si="6"/>
        <v>5649</v>
      </c>
      <c r="L25" s="41">
        <f t="shared" si="6"/>
        <v>6456</v>
      </c>
      <c r="M25" s="41">
        <f t="shared" ref="M25:N25" si="7">$C$25*M23</f>
        <v>7262.9999999999991</v>
      </c>
      <c r="N25" s="41">
        <f t="shared" si="7"/>
        <v>8070</v>
      </c>
      <c r="O25" s="41">
        <f t="shared" ref="O25" si="8">$C$25*O23</f>
        <v>12105</v>
      </c>
    </row>
    <row r="26" spans="1:15" x14ac:dyDescent="0.25">
      <c r="A26" s="54">
        <v>3</v>
      </c>
      <c r="B26" s="60">
        <v>0.11</v>
      </c>
      <c r="C26" s="46">
        <f t="shared" si="2"/>
        <v>887700</v>
      </c>
      <c r="D26" s="55">
        <f>D25+C26</f>
        <v>2421000</v>
      </c>
      <c r="F26" s="41">
        <f>$D$26*F23</f>
        <v>0</v>
      </c>
      <c r="G26" s="41">
        <f>$C$26*G23</f>
        <v>887.7</v>
      </c>
      <c r="H26" s="41">
        <f t="shared" ref="H26:L26" si="9">$C$26*H23</f>
        <v>1775.4</v>
      </c>
      <c r="I26" s="41">
        <f t="shared" si="9"/>
        <v>4438.5</v>
      </c>
      <c r="J26" s="63">
        <f t="shared" si="9"/>
        <v>5326.2</v>
      </c>
      <c r="K26" s="41">
        <f t="shared" si="9"/>
        <v>6213.9000000000005</v>
      </c>
      <c r="L26" s="41">
        <f t="shared" si="9"/>
        <v>7101.6</v>
      </c>
      <c r="M26" s="41">
        <f t="shared" ref="M26:N26" si="10">$C$26*M23</f>
        <v>7989.2999999999993</v>
      </c>
      <c r="N26" s="41">
        <f t="shared" si="10"/>
        <v>8877</v>
      </c>
      <c r="O26" s="41">
        <f t="shared" ref="O26" si="11">$C$26*O23</f>
        <v>13315.5</v>
      </c>
    </row>
    <row r="27" spans="1:15" x14ac:dyDescent="0.25">
      <c r="A27" s="54">
        <v>4</v>
      </c>
      <c r="B27" s="60">
        <v>0.15</v>
      </c>
      <c r="C27" s="46">
        <f t="shared" si="2"/>
        <v>1210500</v>
      </c>
      <c r="D27" s="55">
        <f>D26+C27</f>
        <v>3631500</v>
      </c>
      <c r="F27" s="41">
        <f>$D$27*F23</f>
        <v>0</v>
      </c>
      <c r="G27" s="41">
        <f>$C$27*G23</f>
        <v>1210.5</v>
      </c>
      <c r="H27" s="41">
        <f t="shared" ref="H27:L27" si="12">$C$27*H23</f>
        <v>2421</v>
      </c>
      <c r="I27" s="41">
        <f t="shared" si="12"/>
        <v>6052.5</v>
      </c>
      <c r="J27" s="41">
        <f t="shared" si="12"/>
        <v>7263</v>
      </c>
      <c r="K27" s="41">
        <f t="shared" si="12"/>
        <v>8473.5</v>
      </c>
      <c r="L27" s="41">
        <f t="shared" si="12"/>
        <v>9684</v>
      </c>
      <c r="M27" s="63">
        <f t="shared" ref="M27:N27" si="13">$C$27*M23</f>
        <v>10894.5</v>
      </c>
      <c r="N27" s="41">
        <f t="shared" si="13"/>
        <v>12105</v>
      </c>
      <c r="O27" s="41">
        <f t="shared" ref="O27" si="14">$C$27*O23</f>
        <v>18157.5</v>
      </c>
    </row>
    <row r="28" spans="1:15" x14ac:dyDescent="0.25">
      <c r="A28" s="54">
        <v>5</v>
      </c>
      <c r="B28" s="60">
        <v>0.22</v>
      </c>
      <c r="C28" s="46">
        <f t="shared" si="2"/>
        <v>1775400</v>
      </c>
      <c r="D28" s="55">
        <f>D27+C28</f>
        <v>5406900</v>
      </c>
      <c r="F28" s="41">
        <f>$D$28*F23</f>
        <v>0</v>
      </c>
      <c r="G28" s="41">
        <f>$C$28*G23</f>
        <v>1775.4</v>
      </c>
      <c r="H28" s="41">
        <f t="shared" ref="H28:L28" si="15">$C$28*H23</f>
        <v>3550.8</v>
      </c>
      <c r="I28" s="41">
        <f t="shared" si="15"/>
        <v>8877</v>
      </c>
      <c r="J28" s="63">
        <f t="shared" si="15"/>
        <v>10652.4</v>
      </c>
      <c r="K28" s="41">
        <f t="shared" si="15"/>
        <v>12427.800000000001</v>
      </c>
      <c r="L28" s="41">
        <f t="shared" si="15"/>
        <v>14203.2</v>
      </c>
      <c r="M28" s="41">
        <f t="shared" ref="M28:N28" si="16">$C$28*M23</f>
        <v>15978.599999999999</v>
      </c>
      <c r="N28" s="41">
        <f t="shared" si="16"/>
        <v>17754</v>
      </c>
      <c r="O28" s="41">
        <f t="shared" ref="O28" si="17">$C$28*O23</f>
        <v>26631</v>
      </c>
    </row>
    <row r="29" spans="1:15" x14ac:dyDescent="0.25">
      <c r="A29" s="54">
        <v>6</v>
      </c>
      <c r="B29" s="60">
        <v>0.15</v>
      </c>
      <c r="C29" s="46">
        <f t="shared" si="2"/>
        <v>1210500</v>
      </c>
      <c r="D29" s="55">
        <f>D28+C29</f>
        <v>6617400</v>
      </c>
      <c r="F29" s="41">
        <f>$D$29*F23</f>
        <v>0</v>
      </c>
      <c r="G29" s="41">
        <f>$C$29*G23</f>
        <v>1210.5</v>
      </c>
      <c r="H29" s="41">
        <f t="shared" ref="H29:L29" si="18">$C$29*H23</f>
        <v>2421</v>
      </c>
      <c r="I29" s="41">
        <f t="shared" si="18"/>
        <v>6052.5</v>
      </c>
      <c r="J29" s="41">
        <f t="shared" si="18"/>
        <v>7263</v>
      </c>
      <c r="K29" s="41">
        <f t="shared" si="18"/>
        <v>8473.5</v>
      </c>
      <c r="L29" s="41">
        <f t="shared" si="18"/>
        <v>9684</v>
      </c>
      <c r="M29" s="63">
        <f t="shared" ref="M29:N29" si="19">$C$29*M23</f>
        <v>10894.5</v>
      </c>
      <c r="N29" s="41">
        <f t="shared" si="19"/>
        <v>12105</v>
      </c>
      <c r="O29" s="41">
        <f t="shared" ref="O29" si="20">$C$29*O23</f>
        <v>18157.5</v>
      </c>
    </row>
    <row r="30" spans="1:15" x14ac:dyDescent="0.25">
      <c r="A30" s="54">
        <v>7</v>
      </c>
      <c r="B30" s="60">
        <v>0.13</v>
      </c>
      <c r="C30" s="46">
        <f t="shared" si="2"/>
        <v>1049100</v>
      </c>
      <c r="D30" s="55">
        <f t="shared" ref="D30:D31" si="21">D29+C30</f>
        <v>7666500</v>
      </c>
      <c r="F30" s="41">
        <f>$D$30*F23</f>
        <v>0</v>
      </c>
      <c r="G30" s="41">
        <f>$C$30*G23</f>
        <v>1049.0999999999999</v>
      </c>
      <c r="H30" s="41">
        <f t="shared" ref="H30:L30" si="22">$C$30*H23</f>
        <v>2098.1999999999998</v>
      </c>
      <c r="I30" s="41">
        <f t="shared" si="22"/>
        <v>5245.5</v>
      </c>
      <c r="J30" s="41">
        <f t="shared" si="22"/>
        <v>6294.6</v>
      </c>
      <c r="K30" s="41">
        <f t="shared" si="22"/>
        <v>7343.7</v>
      </c>
      <c r="L30" s="63">
        <f t="shared" si="22"/>
        <v>8392.7999999999993</v>
      </c>
      <c r="M30" s="41">
        <f t="shared" ref="M30:N30" si="23">$C$30*M23</f>
        <v>9441.9</v>
      </c>
      <c r="N30" s="41">
        <f t="shared" si="23"/>
        <v>10491</v>
      </c>
      <c r="O30" s="41">
        <f t="shared" ref="O30" si="24">$C$30*O23</f>
        <v>15736.5</v>
      </c>
    </row>
    <row r="31" spans="1:15" ht="15.75" thickBot="1" x14ac:dyDescent="0.3">
      <c r="A31" s="56">
        <v>9</v>
      </c>
      <c r="B31" s="61">
        <v>0.05</v>
      </c>
      <c r="C31" s="57">
        <f t="shared" si="2"/>
        <v>403500</v>
      </c>
      <c r="D31" s="50">
        <f t="shared" si="21"/>
        <v>8070000</v>
      </c>
      <c r="E31" s="41"/>
      <c r="F31" s="41">
        <f>$D$31*F23</f>
        <v>0</v>
      </c>
      <c r="G31" s="41">
        <f>$C$31*G23</f>
        <v>403.5</v>
      </c>
      <c r="H31" s="41">
        <f t="shared" ref="H31:L31" si="25">$C$31*H23</f>
        <v>807</v>
      </c>
      <c r="I31" s="41">
        <f t="shared" si="25"/>
        <v>2017.5</v>
      </c>
      <c r="J31" s="41">
        <f t="shared" si="25"/>
        <v>2421</v>
      </c>
      <c r="K31" s="41">
        <f t="shared" si="25"/>
        <v>2824.5</v>
      </c>
      <c r="L31" s="41">
        <f t="shared" si="25"/>
        <v>3228</v>
      </c>
      <c r="M31" s="41">
        <f t="shared" ref="M31:N31" si="26">$C$31*M23</f>
        <v>3631.4999999999995</v>
      </c>
      <c r="N31" s="41">
        <f t="shared" si="26"/>
        <v>4035</v>
      </c>
      <c r="O31" s="63">
        <f t="shared" ref="O31" si="27">$C$31*O23</f>
        <v>6052.5</v>
      </c>
    </row>
  </sheetData>
  <mergeCells count="7">
    <mergeCell ref="A2:D2"/>
    <mergeCell ref="A18:D18"/>
    <mergeCell ref="A17:C17"/>
    <mergeCell ref="A16:C16"/>
    <mergeCell ref="A20:C20"/>
    <mergeCell ref="A19:C19"/>
    <mergeCell ref="A12:D1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11"/>
  <sheetViews>
    <sheetView workbookViewId="0">
      <selection activeCell="A3" sqref="A3:A11"/>
    </sheetView>
  </sheetViews>
  <sheetFormatPr defaultRowHeight="15" x14ac:dyDescent="0.25"/>
  <sheetData>
    <row r="3" spans="1:1" x14ac:dyDescent="0.25">
      <c r="A3">
        <v>1</v>
      </c>
    </row>
    <row r="4" spans="1:1" x14ac:dyDescent="0.25">
      <c r="A4">
        <v>2</v>
      </c>
    </row>
    <row r="5" spans="1:1" x14ac:dyDescent="0.25">
      <c r="A5">
        <v>3</v>
      </c>
    </row>
    <row r="6" spans="1:1" x14ac:dyDescent="0.25">
      <c r="A6">
        <v>4</v>
      </c>
    </row>
    <row r="7" spans="1:1" x14ac:dyDescent="0.25">
      <c r="A7">
        <v>5</v>
      </c>
    </row>
    <row r="8" spans="1:1" x14ac:dyDescent="0.25">
      <c r="A8">
        <v>6</v>
      </c>
    </row>
    <row r="9" spans="1:1" x14ac:dyDescent="0.25">
      <c r="A9">
        <v>7</v>
      </c>
    </row>
    <row r="10" spans="1:1" x14ac:dyDescent="0.25">
      <c r="A10">
        <v>8</v>
      </c>
    </row>
    <row r="11" spans="1:1" x14ac:dyDescent="0.25">
      <c r="A11">
        <v>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Harmonogram</vt:lpstr>
      <vt:lpstr>Terminy</vt:lpstr>
      <vt:lpstr>Kary</vt:lpstr>
      <vt:lpstr>Harmonogram!Obszar_wydruku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Artur Pieczykolan</cp:lastModifiedBy>
  <cp:lastPrinted>2017-07-19T09:15:10Z</cp:lastPrinted>
  <dcterms:created xsi:type="dcterms:W3CDTF">2016-04-20T11:23:17Z</dcterms:created>
  <dcterms:modified xsi:type="dcterms:W3CDTF">2017-07-19T09:15:14Z</dcterms:modified>
</cp:coreProperties>
</file>